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0" yWindow="0" windowWidth="25596" windowHeight="16056"/>
  </bookViews>
  <sheets>
    <sheet name="ReadMe" sheetId="1" r:id="rId1"/>
    <sheet name="G9.1" sheetId="26" r:id="rId2"/>
    <sheet name="G9.2" sheetId="25" r:id="rId3"/>
    <sheet name="G9.3" sheetId="27" r:id="rId4"/>
    <sheet name="DataG9.1" sheetId="24" r:id="rId5"/>
    <sheet name="DataG9.3" sheetId="28" r:id="rId6"/>
  </sheets>
  <externalReferences>
    <externalReference r:id="rId7"/>
    <externalReference r:id="rId8"/>
    <externalReference r:id="rId9"/>
    <externalReference r:id="rId10"/>
    <externalReference r:id="rId11"/>
    <externalReference r:id="rId12"/>
    <externalReference r:id="rId13"/>
  </externalReferences>
  <definedNames>
    <definedName name="_10000" localSheetId="4">[1]Регион!#REF!</definedName>
    <definedName name="_10000" localSheetId="5">[1]Регион!#REF!</definedName>
    <definedName name="_10000">[1]Регион!#REF!</definedName>
    <definedName name="_1080" localSheetId="4">[2]Регион!#REF!</definedName>
    <definedName name="_1080" localSheetId="5">[2]Регион!#REF!</definedName>
    <definedName name="_1080">[2]Регион!#REF!</definedName>
    <definedName name="_1090" localSheetId="4">[2]Регион!#REF!</definedName>
    <definedName name="_1090" localSheetId="5">[2]Регион!#REF!</definedName>
    <definedName name="_1090">[2]Регион!#REF!</definedName>
    <definedName name="_1100" localSheetId="4">[2]Регион!#REF!</definedName>
    <definedName name="_1100" localSheetId="5">[2]Регион!#REF!</definedName>
    <definedName name="_1100">[2]Регион!#REF!</definedName>
    <definedName name="_1110" localSheetId="4">[2]Регион!#REF!</definedName>
    <definedName name="_1110" localSheetId="5">[2]Регион!#REF!</definedName>
    <definedName name="_1110">[2]Регион!#REF!</definedName>
    <definedName name="_2" localSheetId="4">[1]Регион!#REF!</definedName>
    <definedName name="_2" localSheetId="5">[1]Регион!#REF!</definedName>
    <definedName name="_2">[1]Регион!#REF!</definedName>
    <definedName name="_2010" localSheetId="4">#REF!</definedName>
    <definedName name="_2010" localSheetId="5">#REF!</definedName>
    <definedName name="_2010">#REF!</definedName>
    <definedName name="_2080" localSheetId="4">[2]Регион!#REF!</definedName>
    <definedName name="_2080" localSheetId="5">[2]Регион!#REF!</definedName>
    <definedName name="_2080">[2]Регион!#REF!</definedName>
    <definedName name="_2090" localSheetId="4">[2]Регион!#REF!</definedName>
    <definedName name="_2090" localSheetId="5">[2]Регион!#REF!</definedName>
    <definedName name="_2090">[2]Регион!#REF!</definedName>
    <definedName name="_2100" localSheetId="4">[2]Регион!#REF!</definedName>
    <definedName name="_2100" localSheetId="5">[2]Регион!#REF!</definedName>
    <definedName name="_2100">[2]Регион!#REF!</definedName>
    <definedName name="_2110" localSheetId="4">[2]Регион!#REF!</definedName>
    <definedName name="_2110" localSheetId="5">[2]Регион!#REF!</definedName>
    <definedName name="_2110">[2]Регион!#REF!</definedName>
    <definedName name="_3080" localSheetId="4">[2]Регион!#REF!</definedName>
    <definedName name="_3080" localSheetId="5">[2]Регион!#REF!</definedName>
    <definedName name="_3080">[2]Регион!#REF!</definedName>
    <definedName name="_3090" localSheetId="4">[2]Регион!#REF!</definedName>
    <definedName name="_3090" localSheetId="5">[2]Регион!#REF!</definedName>
    <definedName name="_3090">[2]Регион!#REF!</definedName>
    <definedName name="_3100" localSheetId="4">[2]Регион!#REF!</definedName>
    <definedName name="_3100" localSheetId="5">[2]Регион!#REF!</definedName>
    <definedName name="_3100">[2]Регион!#REF!</definedName>
    <definedName name="_3110" localSheetId="4">[2]Регион!#REF!</definedName>
    <definedName name="_3110" localSheetId="5">[2]Регион!#REF!</definedName>
    <definedName name="_3110">[2]Регион!#REF!</definedName>
    <definedName name="_4080" localSheetId="4">[2]Регион!#REF!</definedName>
    <definedName name="_4080" localSheetId="5">[2]Регион!#REF!</definedName>
    <definedName name="_4080">[2]Регион!#REF!</definedName>
    <definedName name="_4090" localSheetId="4">[2]Регион!#REF!</definedName>
    <definedName name="_4090" localSheetId="5">[2]Регион!#REF!</definedName>
    <definedName name="_4090">[2]Регион!#REF!</definedName>
    <definedName name="_4100" localSheetId="4">[2]Регион!#REF!</definedName>
    <definedName name="_4100" localSheetId="5">[2]Регион!#REF!</definedName>
    <definedName name="_4100">[2]Регион!#REF!</definedName>
    <definedName name="_4110" localSheetId="4">[2]Регион!#REF!</definedName>
    <definedName name="_4110" localSheetId="5">[2]Регион!#REF!</definedName>
    <definedName name="_4110">[2]Регион!#REF!</definedName>
    <definedName name="_5080" localSheetId="4">[2]Регион!#REF!</definedName>
    <definedName name="_5080" localSheetId="5">[2]Регион!#REF!</definedName>
    <definedName name="_5080">[2]Регион!#REF!</definedName>
    <definedName name="_5090" localSheetId="4">[2]Регион!#REF!</definedName>
    <definedName name="_5090" localSheetId="5">[2]Регион!#REF!</definedName>
    <definedName name="_5090">[2]Регион!#REF!</definedName>
    <definedName name="_5100" localSheetId="4">[2]Регион!#REF!</definedName>
    <definedName name="_5100" localSheetId="5">[2]Регион!#REF!</definedName>
    <definedName name="_5100">[2]Регион!#REF!</definedName>
    <definedName name="_5110" localSheetId="4">[2]Регион!#REF!</definedName>
    <definedName name="_5110" localSheetId="5">[2]Регион!#REF!</definedName>
    <definedName name="_5110">[2]Регион!#REF!</definedName>
    <definedName name="_6080" localSheetId="4">[2]Регион!#REF!</definedName>
    <definedName name="_6080" localSheetId="5">[2]Регион!#REF!</definedName>
    <definedName name="_6080">[2]Регион!#REF!</definedName>
    <definedName name="_6090" localSheetId="4">[2]Регион!#REF!</definedName>
    <definedName name="_6090" localSheetId="5">[2]Регион!#REF!</definedName>
    <definedName name="_6090">[2]Регион!#REF!</definedName>
    <definedName name="_6100" localSheetId="4">[2]Регион!#REF!</definedName>
    <definedName name="_6100" localSheetId="5">[2]Регион!#REF!</definedName>
    <definedName name="_6100">[2]Регион!#REF!</definedName>
    <definedName name="_6110" localSheetId="4">[2]Регион!#REF!</definedName>
    <definedName name="_6110" localSheetId="5">[2]Регион!#REF!</definedName>
    <definedName name="_6110">[2]Регион!#REF!</definedName>
    <definedName name="_7031_1" localSheetId="4">[2]Регион!#REF!</definedName>
    <definedName name="_7031_1" localSheetId="5">[2]Регион!#REF!</definedName>
    <definedName name="_7031_1">[2]Регион!#REF!</definedName>
    <definedName name="_7031_2" localSheetId="4">[2]Регион!#REF!</definedName>
    <definedName name="_7031_2" localSheetId="5">[2]Регион!#REF!</definedName>
    <definedName name="_7031_2">[2]Регион!#REF!</definedName>
    <definedName name="_7032_1" localSheetId="4">[2]Регион!#REF!</definedName>
    <definedName name="_7032_1" localSheetId="5">[2]Регион!#REF!</definedName>
    <definedName name="_7032_1">[2]Регион!#REF!</definedName>
    <definedName name="_7032_2" localSheetId="4">[2]Регион!#REF!</definedName>
    <definedName name="_7032_2" localSheetId="5">[2]Регион!#REF!</definedName>
    <definedName name="_7032_2">[2]Регион!#REF!</definedName>
    <definedName name="_7033_1" localSheetId="4">[2]Регион!#REF!</definedName>
    <definedName name="_7033_1" localSheetId="5">[2]Регион!#REF!</definedName>
    <definedName name="_7033_1">[2]Регион!#REF!</definedName>
    <definedName name="_7033_2" localSheetId="4">[2]Регион!#REF!</definedName>
    <definedName name="_7033_2" localSheetId="5">[2]Регион!#REF!</definedName>
    <definedName name="_7033_2">[2]Регион!#REF!</definedName>
    <definedName name="_7034_1" localSheetId="4">[2]Регион!#REF!</definedName>
    <definedName name="_7034_1" localSheetId="5">[2]Регион!#REF!</definedName>
    <definedName name="_7034_1">[2]Регион!#REF!</definedName>
    <definedName name="_7034_2" localSheetId="4">[2]Регион!#REF!</definedName>
    <definedName name="_7034_2" localSheetId="5">[2]Регион!#REF!</definedName>
    <definedName name="_7034_2">[2]Регион!#REF!</definedName>
    <definedName name="column_head" localSheetId="4">#REF!</definedName>
    <definedName name="column_head" localSheetId="5">#REF!</definedName>
    <definedName name="column_head">#REF!</definedName>
    <definedName name="column_headings" localSheetId="4">#REF!</definedName>
    <definedName name="column_headings" localSheetId="5">#REF!</definedName>
    <definedName name="column_headings">#REF!</definedName>
    <definedName name="column_numbers" localSheetId="4">#REF!</definedName>
    <definedName name="column_numbers" localSheetId="5">#REF!</definedName>
    <definedName name="column_numbers">#REF!</definedName>
    <definedName name="data" localSheetId="4">#REF!</definedName>
    <definedName name="data" localSheetId="5">#REF!</definedName>
    <definedName name="data">#REF!</definedName>
    <definedName name="data2" localSheetId="4">#REF!</definedName>
    <definedName name="data2" localSheetId="5">#REF!</definedName>
    <definedName name="data2">#REF!</definedName>
    <definedName name="Diag" localSheetId="4">#REF!,#REF!</definedName>
    <definedName name="Diag" localSheetId="5">#REF!,#REF!</definedName>
    <definedName name="Diag">#REF!,#REF!</definedName>
    <definedName name="ea_flux" localSheetId="4">#REF!</definedName>
    <definedName name="ea_flux" localSheetId="5">#REF!</definedName>
    <definedName name="ea_flux">#REF!</definedName>
    <definedName name="Equilibre" localSheetId="4">#REF!</definedName>
    <definedName name="Equilibre" localSheetId="5">#REF!</definedName>
    <definedName name="Equilibre">#REF!</definedName>
    <definedName name="females" localSheetId="5">'[3]rba table'!$I$10:$I$49</definedName>
    <definedName name="females">'[4]rba table'!$I$10:$I$49</definedName>
    <definedName name="fig4b" localSheetId="4">#REF!</definedName>
    <definedName name="fig4b" localSheetId="5">#REF!</definedName>
    <definedName name="fig4b">#REF!</definedName>
    <definedName name="fmtr" localSheetId="4">#REF!</definedName>
    <definedName name="fmtr" localSheetId="5">#REF!</definedName>
    <definedName name="fmtr">#REF!</definedName>
    <definedName name="footno" localSheetId="4">#REF!</definedName>
    <definedName name="footno" localSheetId="5">#REF!</definedName>
    <definedName name="footno">#REF!</definedName>
    <definedName name="footnotes" localSheetId="4">#REF!</definedName>
    <definedName name="footnotes" localSheetId="5">#REF!</definedName>
    <definedName name="footnotes">#REF!</definedName>
    <definedName name="footnotes2" localSheetId="4">#REF!</definedName>
    <definedName name="footnotes2" localSheetId="5">#REF!</definedName>
    <definedName name="footnotes2">#REF!</definedName>
    <definedName name="GEOG9703" localSheetId="4">#REF!</definedName>
    <definedName name="GEOG9703" localSheetId="5">#REF!</definedName>
    <definedName name="GEOG9703">#REF!</definedName>
    <definedName name="HTML_CodePage" hidden="1">1252</definedName>
    <definedName name="HTML_Control" localSheetId="5"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5">'[3]rba table'!$C$10:$C$49</definedName>
    <definedName name="males">'[4]rba table'!$C$10:$C$49</definedName>
    <definedName name="PIB" localSheetId="4">#REF!</definedName>
    <definedName name="PIB" localSheetId="5">#REF!</definedName>
    <definedName name="PIB">#REF!</definedName>
    <definedName name="Rentflag" localSheetId="5">IF([5]Comparison!$B$7,"","not ")</definedName>
    <definedName name="Rentflag">IF([6]Comparison!$B$7,"","not ")</definedName>
    <definedName name="ressources" localSheetId="4">#REF!</definedName>
    <definedName name="ressources" localSheetId="5">#REF!</definedName>
    <definedName name="ressources">#REF!</definedName>
    <definedName name="rpflux" localSheetId="4">#REF!</definedName>
    <definedName name="rpflux" localSheetId="5">#REF!</definedName>
    <definedName name="rpflux">#REF!</definedName>
    <definedName name="rptof" localSheetId="4">#REF!</definedName>
    <definedName name="rptof" localSheetId="5">#REF!</definedName>
    <definedName name="rptof">#REF!</definedName>
    <definedName name="rq" localSheetId="4">#REF!</definedName>
    <definedName name="rq" localSheetId="5">#REF!</definedName>
    <definedName name="rq">#REF!</definedName>
    <definedName name="spanners_level1" localSheetId="4">#REF!</definedName>
    <definedName name="spanners_level1" localSheetId="5">#REF!</definedName>
    <definedName name="spanners_level1">#REF!</definedName>
    <definedName name="spanners_level2" localSheetId="4">#REF!</definedName>
    <definedName name="spanners_level2" localSheetId="5">#REF!</definedName>
    <definedName name="spanners_level2">#REF!</definedName>
    <definedName name="spanners_level3" localSheetId="4">#REF!</definedName>
    <definedName name="spanners_level3" localSheetId="5">#REF!</definedName>
    <definedName name="spanners_level3">#REF!</definedName>
    <definedName name="spanners_level4" localSheetId="4">#REF!</definedName>
    <definedName name="spanners_level4" localSheetId="5">#REF!</definedName>
    <definedName name="spanners_level4">#REF!</definedName>
    <definedName name="spanners_level5" localSheetId="4">#REF!</definedName>
    <definedName name="spanners_level5" localSheetId="5">#REF!</definedName>
    <definedName name="spanners_level5">#REF!</definedName>
    <definedName name="spanners_levelV" localSheetId="4">#REF!</definedName>
    <definedName name="spanners_levelV" localSheetId="5">#REF!</definedName>
    <definedName name="spanners_levelV">#REF!</definedName>
    <definedName name="spanners_levelX" localSheetId="4">#REF!</definedName>
    <definedName name="spanners_levelX" localSheetId="5">#REF!</definedName>
    <definedName name="spanners_levelX">#REF!</definedName>
    <definedName name="spanners_levelY" localSheetId="4">#REF!</definedName>
    <definedName name="spanners_levelY" localSheetId="5">#REF!</definedName>
    <definedName name="spanners_levelY">#REF!</definedName>
    <definedName name="spanners_levelZ" localSheetId="4">#REF!</definedName>
    <definedName name="spanners_levelZ" localSheetId="5">#REF!</definedName>
    <definedName name="spanners_levelZ">#REF!</definedName>
    <definedName name="stub_lines" localSheetId="4">#REF!</definedName>
    <definedName name="stub_lines" localSheetId="5">#REF!</definedName>
    <definedName name="stub_lines">#REF!</definedName>
    <definedName name="Table_DE.4b__Sources_of_private_wealth_accumulation_in_Germany__1870_2010___Multiplicative_decomposition">[7]TableDE4b!$A$3</definedName>
    <definedName name="temp" localSheetId="4">#REF!</definedName>
    <definedName name="temp" localSheetId="5">#REF!</definedName>
    <definedName name="temp">#REF!</definedName>
    <definedName name="test" localSheetId="4">[1]Регион!#REF!</definedName>
    <definedName name="test" localSheetId="5">[1]Регион!#REF!</definedName>
    <definedName name="test">[1]Регион!#REF!</definedName>
    <definedName name="titles" localSheetId="4">#REF!</definedName>
    <definedName name="titles" localSheetId="5">#REF!</definedName>
    <definedName name="titles">#REF!</definedName>
    <definedName name="totals" localSheetId="4">#REF!</definedName>
    <definedName name="totals" localSheetId="5">#REF!</definedName>
    <definedName name="totals">#REF!</definedName>
    <definedName name="tt" localSheetId="4">#REF!</definedName>
    <definedName name="tt" localSheetId="5">#REF!</definedName>
    <definedName name="tt">#REF!</definedName>
    <definedName name="xxx" localSheetId="4">#REF!</definedName>
    <definedName name="xxx" localSheetId="5">#REF!</definedName>
    <definedName name="xxx">#REF!</definedName>
    <definedName name="Year" localSheetId="5">[5]Output!$C$4:$C$38</definedName>
    <definedName name="Year">[6]Output!$C$4:$C$38</definedName>
    <definedName name="YearLabel" localSheetId="5">[5]Output!$B$15</definedName>
    <definedName name="YearLabel">[6]Output!$B$15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28" l="1"/>
  <c r="D8" i="28"/>
  <c r="C8" i="28"/>
  <c r="C9" i="28"/>
  <c r="D4" i="28"/>
  <c r="D5" i="28"/>
  <c r="D6" i="28"/>
  <c r="D7" i="28"/>
  <c r="D9" i="28"/>
  <c r="D32" i="24"/>
  <c r="S35" i="24"/>
  <c r="S32" i="24"/>
  <c r="S27" i="24"/>
  <c r="S22" i="24"/>
  <c r="S17" i="24"/>
  <c r="S12" i="24"/>
  <c r="L12" i="24"/>
  <c r="R35" i="24"/>
  <c r="R32" i="24"/>
  <c r="R27" i="24"/>
  <c r="R22" i="24"/>
  <c r="R17" i="24"/>
  <c r="O17" i="24"/>
  <c r="M22" i="24"/>
  <c r="I39" i="24"/>
  <c r="I42" i="24"/>
  <c r="H39" i="24"/>
  <c r="H42" i="24"/>
  <c r="G39" i="24"/>
  <c r="G42" i="24"/>
  <c r="F42" i="24"/>
  <c r="F32" i="24"/>
  <c r="F22" i="24"/>
  <c r="F12" i="24"/>
  <c r="D39" i="24"/>
  <c r="D42" i="24"/>
  <c r="C39" i="24"/>
  <c r="C42" i="24"/>
  <c r="B39" i="24"/>
  <c r="B42"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alcChain>
</file>

<file path=xl/sharedStrings.xml><?xml version="1.0" encoding="utf-8"?>
<sst xmlns="http://schemas.openxmlformats.org/spreadsheetml/2006/main" count="53" uniqueCount="40">
  <si>
    <t>T. Piketty, Capital et idéologie, Seuil 2019</t>
  </si>
  <si>
    <t>Total</t>
  </si>
  <si>
    <t>Attention: les estimations présentées dans ce classeur sont fragiles et doivent être interprétées avec prudence</t>
  </si>
  <si>
    <t xml:space="preserve">Voir texte du chapitre pour une discussion interprétative </t>
  </si>
  <si>
    <t>Voir texte de l'annexe pour les références bibliographiques complètes liées à ces estimations</t>
  </si>
  <si>
    <t>France 1780</t>
  </si>
  <si>
    <t>France: voir Chapitre2TableauxGraphiques.xlsx</t>
  </si>
  <si>
    <t>Nobles/Kshatryas</t>
  </si>
  <si>
    <t>Clergé/Brahmanes</t>
  </si>
  <si>
    <t>Tableaux et graphiques du chapitre 9: Sociétés ternaires et colonialisme: trajectoires eurasiatiques</t>
  </si>
  <si>
    <t>Données utilisées sur la capacité fiscale des Etats</t>
  </si>
  <si>
    <t>Angleterre</t>
  </si>
  <si>
    <t>France</t>
  </si>
  <si>
    <t>Prusse</t>
  </si>
  <si>
    <t>Empire ottoman</t>
  </si>
  <si>
    <t>Empire chinois</t>
  </si>
  <si>
    <t>Karaman-Pamuk 2010 Figure 9 (grammes d'or par habitant)</t>
  </si>
  <si>
    <t>(les séries KP 2010 exprimées en journées de salaires s'interrompent en 1780-1789 pour les pays européens et sont ici prolongées en utilisant les séries KP 2010 en grammes d'or par habitant, et en supposant qu'entre un tiers et la moitié peut être attribuée en journées de salaires; voir formules)</t>
  </si>
  <si>
    <t xml:space="preserve">Sources:  </t>
  </si>
  <si>
    <t>Ces recettes ont été retranscrites ici en journées de travail en supposant un PIB par habitant équivalent à 250 journées de travail de manœuvre urbain</t>
  </si>
  <si>
    <t xml:space="preserve">Empire chinois: les estimations disponibles indiquent des recettes variant entre 1% et 2,5% du PIB entre 1500 et 1900 (voir Van Glahn 2016 p.358-382; Sng-Moriguchi 2014 p.3-4; Dincecco 2015 p.909-910) </t>
  </si>
  <si>
    <t>Angleterre-France-Prusse-Empire ottoman: Karaman-Pamuk 2010 Figure 6 (voir fichier KaramanPamuk2010</t>
  </si>
  <si>
    <t>Recettes fiscales par habitant en journées de salaire urbain (manœuvre non qualifié)</t>
  </si>
  <si>
    <t>Recettes fiscales par habitant en grammes d'argent</t>
  </si>
  <si>
    <t>Recettes fiscales en tonnes d'argent</t>
  </si>
  <si>
    <t>Hollande</t>
  </si>
  <si>
    <t>Espagne</t>
  </si>
  <si>
    <t>Autriche</t>
  </si>
  <si>
    <t>Prusse + Autriche</t>
  </si>
  <si>
    <t>Espagne + Hollande</t>
  </si>
  <si>
    <t>Royaume-Uni: voir Chapitre5TableauxGraphiques.xlsx</t>
  </si>
  <si>
    <t>France 1560</t>
  </si>
  <si>
    <t>R.U. 1790</t>
  </si>
  <si>
    <t>R.U. 1530</t>
  </si>
  <si>
    <t>Données utilisées pour le graphique sur la structure des sociétés ternaires en Europe et au Japon</t>
  </si>
  <si>
    <t>Japon 1720</t>
  </si>
  <si>
    <t>Japon 1870</t>
  </si>
  <si>
    <t>(voir également Reischauer 1997 p.109-111: 7% pour la classe guerrière au 17e siècle, avec séparation daimyo-samouraïs basé sur 10000 koku de riz + ou -) (mais populations discriminées exclues)</t>
  </si>
  <si>
    <t xml:space="preserve">Japon: voir données Guillaume Carré 2018 </t>
  </si>
  <si>
    <t>(dernière révision: 29/7/2019)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</si>
</sst>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scheme val="minor"/>
    </font>
    <font>
      <sz val="12"/>
      <color theme="1"/>
      <name val="Arial"/>
      <family val="2"/>
    </font>
    <font>
      <sz val="12"/>
      <color theme="1"/>
      <name val="Arial"/>
      <family val="2"/>
    </font>
    <font>
      <b/>
      <sz val="12"/>
      <color theme="1"/>
      <name val="Arial"/>
      <family val="2"/>
    </font>
    <font>
      <u/>
      <sz val="11"/>
      <color theme="10"/>
      <name val="Calibri"/>
      <family val="2"/>
      <scheme val="minor"/>
    </font>
    <font>
      <u/>
      <sz val="11"/>
      <color theme="11"/>
      <name val="Calibri"/>
      <family val="2"/>
      <scheme val="minor"/>
    </font>
    <font>
      <sz val="12"/>
      <color theme="1"/>
      <name val="Calibri"/>
      <family val="2"/>
      <scheme val="minor"/>
    </font>
    <font>
      <sz val="11"/>
      <color theme="1"/>
      <name val="Times New Roman"/>
      <family val="2"/>
    </font>
    <font>
      <sz val="12"/>
      <name val="Arial"/>
      <family val="2"/>
    </font>
    <font>
      <sz val="12"/>
      <color rgb="FFFF0000"/>
      <name val="Arial"/>
      <family val="2"/>
    </font>
  </fonts>
  <fills count="2">
    <fill>
      <patternFill patternType="none"/>
    </fill>
    <fill>
      <patternFill patternType="gray125"/>
    </fill>
  </fills>
  <borders count="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6" fillId="0" borderId="0"/>
  </cellStyleXfs>
  <cellXfs count="42">
    <xf numFmtId="0" fontId="0" fillId="0" borderId="0" xfId="0"/>
    <xf numFmtId="0" fontId="2" fillId="0" borderId="0" xfId="0" applyFont="1"/>
    <xf numFmtId="0" fontId="3" fillId="0" borderId="0" xfId="0" applyFont="1"/>
    <xf numFmtId="0" fontId="6" fillId="0" borderId="0" xfId="18"/>
    <xf numFmtId="0" fontId="2" fillId="0" borderId="0" xfId="18" applyFont="1"/>
    <xf numFmtId="164" fontId="2" fillId="0" borderId="0" xfId="18" applyNumberFormat="1" applyFont="1" applyAlignment="1">
      <alignment horizontal="center"/>
    </xf>
    <xf numFmtId="0" fontId="2" fillId="0" borderId="0" xfId="18"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wrapText="1"/>
    </xf>
    <xf numFmtId="165" fontId="2" fillId="0" borderId="0" xfId="0" applyNumberFormat="1" applyFont="1" applyAlignment="1">
      <alignment horizont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4" xfId="0" applyNumberFormat="1" applyFont="1" applyBorder="1" applyAlignment="1">
      <alignment horizontal="center"/>
    </xf>
    <xf numFmtId="165" fontId="2" fillId="0" borderId="0" xfId="0" applyNumberFormat="1" applyFont="1" applyBorder="1" applyAlignment="1">
      <alignment horizontal="center"/>
    </xf>
    <xf numFmtId="165" fontId="2" fillId="0" borderId="5" xfId="0" applyNumberFormat="1" applyFont="1" applyBorder="1" applyAlignment="1">
      <alignment horizontal="center"/>
    </xf>
    <xf numFmtId="0" fontId="0" fillId="0" borderId="4" xfId="0" applyBorder="1"/>
    <xf numFmtId="0" fontId="0" fillId="0" borderId="0" xfId="0" applyBorder="1"/>
    <xf numFmtId="0" fontId="0" fillId="0" borderId="5" xfId="0" applyBorder="1"/>
    <xf numFmtId="0" fontId="2" fillId="0" borderId="4" xfId="0" applyFont="1" applyBorder="1"/>
    <xf numFmtId="0" fontId="2" fillId="0" borderId="0" xfId="0" applyFont="1" applyBorder="1"/>
    <xf numFmtId="0" fontId="2" fillId="0" borderId="5" xfId="0" applyFont="1" applyBorder="1"/>
    <xf numFmtId="165" fontId="2" fillId="0" borderId="6" xfId="0" applyNumberFormat="1" applyFont="1" applyBorder="1" applyAlignment="1">
      <alignment horizontal="center"/>
    </xf>
    <xf numFmtId="165" fontId="2" fillId="0" borderId="7" xfId="0" applyNumberFormat="1" applyFont="1" applyBorder="1" applyAlignment="1">
      <alignment horizontal="center"/>
    </xf>
    <xf numFmtId="165" fontId="2" fillId="0" borderId="8" xfId="0" applyNumberFormat="1" applyFont="1" applyBorder="1" applyAlignment="1">
      <alignment horizontal="center"/>
    </xf>
    <xf numFmtId="165" fontId="8" fillId="0" borderId="0" xfId="0" applyNumberFormat="1" applyFont="1" applyBorder="1" applyAlignment="1">
      <alignment horizontal="center" vertical="center" wrapText="1"/>
    </xf>
    <xf numFmtId="165" fontId="8" fillId="0" borderId="5" xfId="0" applyNumberFormat="1" applyFont="1" applyBorder="1" applyAlignment="1">
      <alignment horizontal="center" vertical="center" wrapText="1"/>
    </xf>
    <xf numFmtId="165" fontId="9" fillId="0" borderId="0" xfId="0" applyNumberFormat="1" applyFont="1" applyBorder="1" applyAlignment="1">
      <alignment horizontal="center"/>
    </xf>
    <xf numFmtId="0" fontId="2" fillId="0" borderId="5" xfId="0" applyFont="1" applyBorder="1" applyAlignment="1">
      <alignment horizontal="center"/>
    </xf>
    <xf numFmtId="0" fontId="2" fillId="0" borderId="0" xfId="0" applyFont="1" applyBorder="1" applyAlignment="1">
      <alignment horizontal="center"/>
    </xf>
    <xf numFmtId="0" fontId="2" fillId="0" borderId="6" xfId="0" applyFont="1" applyBorder="1"/>
    <xf numFmtId="0" fontId="2" fillId="0" borderId="7" xfId="0" applyFont="1" applyBorder="1"/>
    <xf numFmtId="0" fontId="0" fillId="0" borderId="7" xfId="0" applyBorder="1"/>
    <xf numFmtId="0" fontId="0" fillId="0" borderId="8" xfId="0" applyBorder="1"/>
    <xf numFmtId="165" fontId="2" fillId="0" borderId="5" xfId="0" applyNumberFormat="1" applyFont="1" applyBorder="1"/>
    <xf numFmtId="0" fontId="1" fillId="0" borderId="0" xfId="0" applyFont="1"/>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19">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Normal" xfId="0" builtinId="0"/>
    <cellStyle name="Normal 15 12" xfId="18"/>
    <cellStyle name="Normal 2" xfId="1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externalLink" Target="externalLinks/externalLink5.xml"/><Relationship Id="rId5" Type="http://schemas.openxmlformats.org/officeDocument/2006/relationships/worksheet" Target="worksheets/sheet2.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externalLink" Target="externalLinks/externalLink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capacité fiscale des Etats, 1500-1780 </a:t>
            </a:r>
            <a:r>
              <a:rPr lang="fr-FR" sz="2000" b="0" baseline="0">
                <a:latin typeface="Arial" panose="020B0604020202020204" pitchFamily="34" charset="0"/>
                <a:cs typeface="Arial" panose="020B0604020202020204" pitchFamily="34" charset="0"/>
              </a:rPr>
              <a:t>(tonnes d'argent)</a:t>
            </a:r>
          </a:p>
        </c:rich>
      </c:tx>
      <c:layout>
        <c:manualLayout>
          <c:xMode val="edge"/>
          <c:yMode val="edge"/>
          <c:x val="0.15178302712160979"/>
          <c:y val="2.2031846775357349E-3"/>
        </c:manualLayout>
      </c:layout>
      <c:overlay val="0"/>
      <c:spPr>
        <a:noFill/>
        <a:ln w="25400">
          <a:noFill/>
        </a:ln>
      </c:spPr>
    </c:title>
    <c:autoTitleDeleted val="0"/>
    <c:plotArea>
      <c:layout>
        <c:manualLayout>
          <c:layoutTarget val="inner"/>
          <c:xMode val="edge"/>
          <c:yMode val="edge"/>
          <c:x val="0.10433768376739087"/>
          <c:y val="6.1183815929351827E-2"/>
          <c:w val="0.86224494490428727"/>
          <c:h val="0.70590431128024522"/>
        </c:manualLayout>
      </c:layout>
      <c:lineChart>
        <c:grouping val="standard"/>
        <c:varyColors val="0"/>
        <c:ser>
          <c:idx val="1"/>
          <c:order val="0"/>
          <c:tx>
            <c:v>France</c:v>
          </c:tx>
          <c:spPr>
            <a:ln w="41275">
              <a:solidFill>
                <a:schemeClr val="accent5"/>
              </a:solidFill>
            </a:ln>
          </c:spPr>
          <c:marker>
            <c:symbol val="triangle"/>
            <c:size val="11"/>
            <c:spPr>
              <a:solidFill>
                <a:schemeClr val="accent5"/>
              </a:solidFill>
              <a:ln>
                <a:solidFill>
                  <a:schemeClr val="accent5"/>
                </a:solidFill>
              </a:ln>
            </c:spPr>
          </c:marker>
          <c:cat>
            <c:numRef>
              <c:f>DataG9.1!$A$7:$A$37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DataG9.1!$M$7:$M$37</c:f>
              <c:numCache>
                <c:formatCode>General</c:formatCode>
                <c:ptCount val="31"/>
                <c:pt idx="0" formatCode="0.0">
                  <c:v>86.872171296296301</c:v>
                </c:pt>
                <c:pt idx="5" formatCode="0.0">
                  <c:v>151.60593253678232</c:v>
                </c:pt>
                <c:pt idx="10" formatCode="0.0">
                  <c:v>294.19093070893723</c:v>
                </c:pt>
                <c:pt idx="15" formatCode="0.0">
                  <c:v>842.97806120291216</c:v>
                </c:pt>
                <c:pt idx="20" formatCode="0.0">
                  <c:v>878.16699245233997</c:v>
                </c:pt>
                <c:pt idx="25" formatCode="0.0">
                  <c:v>1081.2377108433736</c:v>
                </c:pt>
                <c:pt idx="28" formatCode="0.0">
                  <c:v>1962</c:v>
                </c:pt>
              </c:numCache>
            </c:numRef>
          </c:val>
          <c:smooth val="0"/>
        </c:ser>
        <c:ser>
          <c:idx val="0"/>
          <c:order val="1"/>
          <c:tx>
            <c:v>Angleterre</c:v>
          </c:tx>
          <c:spPr>
            <a:ln w="44450">
              <a:solidFill>
                <a:schemeClr val="accent3"/>
              </a:solidFill>
            </a:ln>
          </c:spPr>
          <c:marker>
            <c:symbol val="circle"/>
            <c:size val="11"/>
            <c:spPr>
              <a:solidFill>
                <a:schemeClr val="accent3"/>
              </a:solidFill>
              <a:ln>
                <a:solidFill>
                  <a:schemeClr val="accent3"/>
                </a:solidFill>
              </a:ln>
            </c:spPr>
          </c:marker>
          <c:cat>
            <c:numRef>
              <c:f>DataG9.1!$A$7:$A$37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DataG9.1!$K$7:$K$37</c:f>
              <c:numCache>
                <c:formatCode>General</c:formatCode>
                <c:ptCount val="31"/>
                <c:pt idx="0" formatCode="0.0">
                  <c:v>20.747121000000003</c:v>
                </c:pt>
                <c:pt idx="5" formatCode="0.0">
                  <c:v>35.913545305390926</c:v>
                </c:pt>
                <c:pt idx="10" formatCode="0.0">
                  <c:v>65.713136258064523</c:v>
                </c:pt>
                <c:pt idx="15" formatCode="0.0">
                  <c:v>196.10155161290328</c:v>
                </c:pt>
                <c:pt idx="20" formatCode="0.0">
                  <c:v>559.39610129032269</c:v>
                </c:pt>
                <c:pt idx="25" formatCode="0.0">
                  <c:v>821.09868870967762</c:v>
                </c:pt>
                <c:pt idx="28" formatCode="0.0">
                  <c:v>1627.3199400000001</c:v>
                </c:pt>
              </c:numCache>
            </c:numRef>
          </c:val>
          <c:smooth val="0"/>
        </c:ser>
        <c:ser>
          <c:idx val="4"/>
          <c:order val="2"/>
          <c:tx>
            <c:v>Espagne-Hollande</c:v>
          </c:tx>
          <c:spPr>
            <a:ln w="44450">
              <a:solidFill>
                <a:srgbClr val="002060"/>
              </a:solidFill>
            </a:ln>
          </c:spPr>
          <c:marker>
            <c:symbol val="circle"/>
            <c:size val="11"/>
            <c:spPr>
              <a:solidFill>
                <a:srgbClr val="002060"/>
              </a:solidFill>
              <a:ln>
                <a:solidFill>
                  <a:srgbClr val="002060"/>
                </a:solidFill>
              </a:ln>
            </c:spPr>
          </c:marker>
          <c:val>
            <c:numRef>
              <c:f>DataG9.1!$S$7:$S$37</c:f>
              <c:numCache>
                <c:formatCode>General</c:formatCode>
                <c:ptCount val="31"/>
                <c:pt idx="5" formatCode="0.0">
                  <c:v>136.13740437422743</c:v>
                </c:pt>
                <c:pt idx="10" formatCode="0.0">
                  <c:v>547.68253686619607</c:v>
                </c:pt>
                <c:pt idx="15" formatCode="0.0">
                  <c:v>626.61038446087548</c:v>
                </c:pt>
                <c:pt idx="20" formatCode="0.0">
                  <c:v>619.79226107373881</c:v>
                </c:pt>
                <c:pt idx="25" formatCode="0.0">
                  <c:v>806.90639856662892</c:v>
                </c:pt>
                <c:pt idx="28" formatCode="0.0">
                  <c:v>1109.2919982982353</c:v>
                </c:pt>
              </c:numCache>
            </c:numRef>
          </c:val>
          <c:smooth val="0"/>
        </c:ser>
        <c:ser>
          <c:idx val="5"/>
          <c:order val="3"/>
          <c:tx>
            <c:v>Autriche-Prusse</c:v>
          </c:tx>
          <c:spPr>
            <a:ln w="44450"/>
          </c:spPr>
          <c:marker>
            <c:symbol val="circle"/>
            <c:size val="11"/>
          </c:marker>
          <c:val>
            <c:numRef>
              <c:f>DataG9.1!$R$7:$R$37</c:f>
              <c:numCache>
                <c:formatCode>General</c:formatCode>
                <c:ptCount val="31"/>
                <c:pt idx="10" formatCode="0.0">
                  <c:v>45.29725987986658</c:v>
                </c:pt>
                <c:pt idx="15" formatCode="0.0">
                  <c:v>80.931104318694963</c:v>
                </c:pt>
                <c:pt idx="20" formatCode="0.0">
                  <c:v>250.80269409614999</c:v>
                </c:pt>
                <c:pt idx="25" formatCode="0.0">
                  <c:v>551.65721086613337</c:v>
                </c:pt>
                <c:pt idx="28" formatCode="0.0">
                  <c:v>1153.5423502698666</c:v>
                </c:pt>
              </c:numCache>
            </c:numRef>
          </c:val>
          <c:smooth val="0"/>
        </c:ser>
        <c:ser>
          <c:idx val="3"/>
          <c:order val="4"/>
          <c:tx>
            <c:v>Empire ottoman</c:v>
          </c:tx>
          <c:spPr>
            <a:ln w="41275">
              <a:solidFill>
                <a:srgbClr val="C00000"/>
              </a:solidFill>
            </a:ln>
          </c:spPr>
          <c:marker>
            <c:symbol val="circle"/>
            <c:size val="10"/>
            <c:spPr>
              <a:solidFill>
                <a:srgbClr val="C00000"/>
              </a:solidFill>
              <a:ln>
                <a:solidFill>
                  <a:srgbClr val="C00000"/>
                </a:solidFill>
              </a:ln>
            </c:spPr>
          </c:marker>
          <c:cat>
            <c:numRef>
              <c:f>DataG9.1!$A$7:$A$37</c:f>
              <c:numCache>
                <c:formatCode>General</c:formatCode>
                <c:ptCount val="31"/>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numCache>
            </c:numRef>
          </c:cat>
          <c:val>
            <c:numRef>
              <c:f>DataG9.1!$Q$7:$Q$37</c:f>
              <c:numCache>
                <c:formatCode>General</c:formatCode>
                <c:ptCount val="31"/>
                <c:pt idx="5" formatCode="0.0">
                  <c:v>106.11345081725</c:v>
                </c:pt>
                <c:pt idx="10" formatCode="0.0">
                  <c:v>122.59913644799998</c:v>
                </c:pt>
                <c:pt idx="15" formatCode="0.0">
                  <c:v>150.07595897700003</c:v>
                </c:pt>
                <c:pt idx="20" formatCode="0.0">
                  <c:v>163.01484494136247</c:v>
                </c:pt>
                <c:pt idx="25" formatCode="0.0">
                  <c:v>179.39285851708451</c:v>
                </c:pt>
                <c:pt idx="28" formatCode="0.0">
                  <c:v>147.15198191139206</c:v>
                </c:pt>
              </c:numCache>
            </c:numRef>
          </c:val>
          <c:smooth val="0"/>
        </c:ser>
        <c:dLbls>
          <c:showLegendKey val="0"/>
          <c:showVal val="0"/>
          <c:showCatName val="0"/>
          <c:showSerName val="0"/>
          <c:showPercent val="0"/>
          <c:showBubbleSize val="0"/>
        </c:dLbls>
        <c:marker val="1"/>
        <c:smooth val="0"/>
        <c:axId val="543064576"/>
        <c:axId val="543063792"/>
      </c:lineChart>
      <c:catAx>
        <c:axId val="54306457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43063792"/>
        <c:crossesAt val="0"/>
        <c:auto val="1"/>
        <c:lblAlgn val="ctr"/>
        <c:lblOffset val="100"/>
        <c:tickLblSkip val="5"/>
        <c:tickMarkSkip val="5"/>
        <c:noMultiLvlLbl val="0"/>
      </c:catAx>
      <c:valAx>
        <c:axId val="543063792"/>
        <c:scaling>
          <c:orientation val="minMax"/>
          <c:max val="2000"/>
          <c:min val="0"/>
        </c:scaling>
        <c:delete val="0"/>
        <c:axPos val="l"/>
        <c:majorGridlines>
          <c:spPr>
            <a:ln w="12700">
              <a:solidFill>
                <a:srgbClr val="000000"/>
              </a:solidFill>
              <a:prstDash val="sysDash"/>
            </a:ln>
          </c:spPr>
        </c:majorGridlines>
        <c:title>
          <c:tx>
            <c:rich>
              <a:bodyPr/>
              <a:lstStyle/>
              <a:p>
                <a:pPr>
                  <a:defRPr/>
                </a:pPr>
                <a:r>
                  <a:rPr lang="fr-FR" sz="1200"/>
                  <a:t>Recettes</a:t>
                </a:r>
                <a:r>
                  <a:rPr lang="fr-FR" sz="1200" baseline="0"/>
                  <a:t> fiscales totales en équivalent tonnes d'argent</a:t>
                </a:r>
                <a:endParaRPr lang="fr-FR" sz="1200"/>
              </a:p>
            </c:rich>
          </c:tx>
          <c:layout>
            <c:manualLayout>
              <c:xMode val="edge"/>
              <c:yMode val="edge"/>
              <c:x val="5.5672980908302618E-3"/>
              <c:y val="8.6390696288307214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43064576"/>
        <c:crosses val="autoZero"/>
        <c:crossBetween val="midCat"/>
        <c:majorUnit val="200"/>
      </c:valAx>
      <c:spPr>
        <a:noFill/>
        <a:ln w="25400">
          <a:solidFill>
            <a:schemeClr val="tx1"/>
          </a:solidFill>
        </a:ln>
      </c:spPr>
    </c:plotArea>
    <c:legend>
      <c:legendPos val="l"/>
      <c:layout>
        <c:manualLayout>
          <c:xMode val="edge"/>
          <c:yMode val="edge"/>
          <c:x val="0.40671212955696906"/>
          <c:y val="0.13660569206644294"/>
          <c:w val="0.23854631794842135"/>
          <c:h val="0.2870530677697913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capacité fiscale des Etats, 1500-1850 </a:t>
            </a:r>
            <a:r>
              <a:rPr lang="fr-FR" sz="2000" b="0" baseline="0">
                <a:latin typeface="Arial Narrow" panose="020B0606020202030204" pitchFamily="34" charset="0"/>
                <a:cs typeface="Arial" panose="020B0604020202020204" pitchFamily="34" charset="0"/>
              </a:rPr>
              <a:t>(journées de salaires)</a:t>
            </a:r>
          </a:p>
        </c:rich>
      </c:tx>
      <c:layout>
        <c:manualLayout>
          <c:xMode val="edge"/>
          <c:yMode val="edge"/>
          <c:x val="0.15178304834754427"/>
          <c:y val="2.2032424037536327E-3"/>
        </c:manualLayout>
      </c:layout>
      <c:overlay val="0"/>
      <c:spPr>
        <a:noFill/>
        <a:ln w="25400">
          <a:noFill/>
        </a:ln>
      </c:spPr>
    </c:title>
    <c:autoTitleDeleted val="0"/>
    <c:plotArea>
      <c:layout>
        <c:manualLayout>
          <c:layoutTarget val="inner"/>
          <c:xMode val="edge"/>
          <c:yMode val="edge"/>
          <c:x val="8.2079445261602213E-2"/>
          <c:y val="6.1183815929351827E-2"/>
          <c:w val="0.88450318341007605"/>
          <c:h val="0.70590431128024522"/>
        </c:manualLayout>
      </c:layout>
      <c:lineChart>
        <c:grouping val="standard"/>
        <c:varyColors val="0"/>
        <c:ser>
          <c:idx val="0"/>
          <c:order val="0"/>
          <c:tx>
            <c:v>Angleterre</c:v>
          </c:tx>
          <c:spPr>
            <a:ln w="41275">
              <a:solidFill>
                <a:schemeClr val="accent3"/>
              </a:solidFill>
            </a:ln>
          </c:spPr>
          <c:marker>
            <c:symbol val="circle"/>
            <c:size val="11"/>
            <c:spPr>
              <a:solidFill>
                <a:schemeClr val="accent3"/>
              </a:solidFill>
              <a:ln>
                <a:solidFill>
                  <a:schemeClr val="accent3"/>
                </a:solidFill>
              </a:ln>
            </c:spPr>
          </c:marker>
          <c:cat>
            <c:numRef>
              <c:f>DataG9.1!$A$7:$A$42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DataG9.1!$B$7:$B$42</c:f>
              <c:numCache>
                <c:formatCode>0.0</c:formatCode>
                <c:ptCount val="36"/>
                <c:pt idx="0">
                  <c:v>1.5293836978131219</c:v>
                </c:pt>
                <c:pt idx="5">
                  <c:v>2.6848193222358803</c:v>
                </c:pt>
                <c:pt idx="10">
                  <c:v>2.6158442376404771</c:v>
                </c:pt>
                <c:pt idx="15">
                  <c:v>4.1701036013813528</c:v>
                </c:pt>
                <c:pt idx="20">
                  <c:v>8.9254707908664717</c:v>
                </c:pt>
                <c:pt idx="25">
                  <c:v>9.7199879708747989</c:v>
                </c:pt>
                <c:pt idx="28">
                  <c:v>15.477022821327383</c:v>
                </c:pt>
                <c:pt idx="32">
                  <c:v>19.991154477547866</c:v>
                </c:pt>
                <c:pt idx="35">
                  <c:v>19.289710460791799</c:v>
                </c:pt>
              </c:numCache>
            </c:numRef>
          </c:val>
          <c:smooth val="0"/>
        </c:ser>
        <c:ser>
          <c:idx val="1"/>
          <c:order val="1"/>
          <c:tx>
            <c:v>France</c:v>
          </c:tx>
          <c:spPr>
            <a:ln w="41275">
              <a:solidFill>
                <a:schemeClr val="accent5"/>
              </a:solidFill>
            </a:ln>
          </c:spPr>
          <c:marker>
            <c:symbol val="triangle"/>
            <c:size val="11"/>
            <c:spPr>
              <a:solidFill>
                <a:schemeClr val="accent5"/>
              </a:solidFill>
              <a:ln>
                <a:solidFill>
                  <a:schemeClr val="accent5"/>
                </a:solidFill>
              </a:ln>
            </c:spPr>
          </c:marker>
          <c:cat>
            <c:numRef>
              <c:f>DataG9.1!$A$7:$A$42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DataG9.1!$C$7:$C$42</c:f>
              <c:numCache>
                <c:formatCode>0.0</c:formatCode>
                <c:ptCount val="36"/>
                <c:pt idx="0">
                  <c:v>2.6370004120313144</c:v>
                </c:pt>
                <c:pt idx="5">
                  <c:v>3.1724403609644143</c:v>
                </c:pt>
                <c:pt idx="10">
                  <c:v>3.0101645946608331</c:v>
                </c:pt>
                <c:pt idx="15">
                  <c:v>6</c:v>
                </c:pt>
                <c:pt idx="20">
                  <c:v>7.7</c:v>
                </c:pt>
                <c:pt idx="25">
                  <c:v>10.019461827748975</c:v>
                </c:pt>
                <c:pt idx="28">
                  <c:v>12.874445597126819</c:v>
                </c:pt>
                <c:pt idx="32">
                  <c:v>18.024223835977544</c:v>
                </c:pt>
                <c:pt idx="35">
                  <c:v>20.026915373308384</c:v>
                </c:pt>
              </c:numCache>
            </c:numRef>
          </c:val>
          <c:smooth val="0"/>
        </c:ser>
        <c:ser>
          <c:idx val="2"/>
          <c:order val="2"/>
          <c:tx>
            <c:v>Prusse</c:v>
          </c:tx>
          <c:spPr>
            <a:ln w="41275">
              <a:solidFill>
                <a:schemeClr val="accent6"/>
              </a:solidFill>
            </a:ln>
          </c:spPr>
          <c:marker>
            <c:symbol val="triangle"/>
            <c:size val="11"/>
            <c:spPr>
              <a:solidFill>
                <a:schemeClr val="accent6"/>
              </a:solidFill>
              <a:ln>
                <a:solidFill>
                  <a:schemeClr val="accent6"/>
                </a:solidFill>
              </a:ln>
            </c:spPr>
          </c:marker>
          <c:cat>
            <c:numRef>
              <c:f>DataG9.1!$A$7:$A$42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DataG9.1!$D$7:$D$42</c:f>
              <c:numCache>
                <c:formatCode>0.0</c:formatCode>
                <c:ptCount val="36"/>
                <c:pt idx="10">
                  <c:v>0.96271733885666799</c:v>
                </c:pt>
                <c:pt idx="15">
                  <c:v>2.036631881189563</c:v>
                </c:pt>
                <c:pt idx="20">
                  <c:v>6.6374930296021235</c:v>
                </c:pt>
                <c:pt idx="25">
                  <c:v>14.311345100790509</c:v>
                </c:pt>
                <c:pt idx="28">
                  <c:v>12.305773523074926</c:v>
                </c:pt>
                <c:pt idx="32">
                  <c:v>16.407698030766571</c:v>
                </c:pt>
                <c:pt idx="35">
                  <c:v>18.595391101535448</c:v>
                </c:pt>
              </c:numCache>
            </c:numRef>
          </c:val>
          <c:smooth val="0"/>
        </c:ser>
        <c:ser>
          <c:idx val="3"/>
          <c:order val="3"/>
          <c:tx>
            <c:v>Empire ottoman</c:v>
          </c:tx>
          <c:spPr>
            <a:ln w="41275">
              <a:solidFill>
                <a:srgbClr val="C00000"/>
              </a:solidFill>
            </a:ln>
          </c:spPr>
          <c:marker>
            <c:symbol val="circle"/>
            <c:size val="10"/>
            <c:spPr>
              <a:solidFill>
                <a:srgbClr val="C00000"/>
              </a:solidFill>
              <a:ln>
                <a:solidFill>
                  <a:srgbClr val="C00000"/>
                </a:solidFill>
              </a:ln>
            </c:spPr>
          </c:marker>
          <c:cat>
            <c:numRef>
              <c:f>DataG9.1!$A$7:$A$42</c:f>
              <c:numCache>
                <c:formatCode>General</c:formatCode>
                <c:ptCount val="36"/>
                <c:pt idx="0">
                  <c:v>1500</c:v>
                </c:pt>
                <c:pt idx="1">
                  <c:v>1510</c:v>
                </c:pt>
                <c:pt idx="2">
                  <c:v>1520</c:v>
                </c:pt>
                <c:pt idx="3">
                  <c:v>1530</c:v>
                </c:pt>
                <c:pt idx="4">
                  <c:v>1540</c:v>
                </c:pt>
                <c:pt idx="5">
                  <c:v>1550</c:v>
                </c:pt>
                <c:pt idx="6">
                  <c:v>1560</c:v>
                </c:pt>
                <c:pt idx="7">
                  <c:v>1570</c:v>
                </c:pt>
                <c:pt idx="8">
                  <c:v>1580</c:v>
                </c:pt>
                <c:pt idx="9">
                  <c:v>1590</c:v>
                </c:pt>
                <c:pt idx="10">
                  <c:v>1600</c:v>
                </c:pt>
                <c:pt idx="11">
                  <c:v>1610</c:v>
                </c:pt>
                <c:pt idx="12">
                  <c:v>1620</c:v>
                </c:pt>
                <c:pt idx="13">
                  <c:v>1630</c:v>
                </c:pt>
                <c:pt idx="14">
                  <c:v>1640</c:v>
                </c:pt>
                <c:pt idx="15">
                  <c:v>1650</c:v>
                </c:pt>
                <c:pt idx="16">
                  <c:v>1660</c:v>
                </c:pt>
                <c:pt idx="17">
                  <c:v>1670</c:v>
                </c:pt>
                <c:pt idx="18">
                  <c:v>1680</c:v>
                </c:pt>
                <c:pt idx="19">
                  <c:v>1690</c:v>
                </c:pt>
                <c:pt idx="20">
                  <c:v>1700</c:v>
                </c:pt>
                <c:pt idx="21">
                  <c:v>1710</c:v>
                </c:pt>
                <c:pt idx="22">
                  <c:v>1720</c:v>
                </c:pt>
                <c:pt idx="23">
                  <c:v>1730</c:v>
                </c:pt>
                <c:pt idx="24">
                  <c:v>1740</c:v>
                </c:pt>
                <c:pt idx="25">
                  <c:v>1750</c:v>
                </c:pt>
                <c:pt idx="26">
                  <c:v>1760</c:v>
                </c:pt>
                <c:pt idx="27">
                  <c:v>1770</c:v>
                </c:pt>
                <c:pt idx="28">
                  <c:v>1780</c:v>
                </c:pt>
                <c:pt idx="29">
                  <c:v>1790</c:v>
                </c:pt>
                <c:pt idx="30">
                  <c:v>1800</c:v>
                </c:pt>
                <c:pt idx="31">
                  <c:v>1810</c:v>
                </c:pt>
                <c:pt idx="32">
                  <c:v>1820</c:v>
                </c:pt>
                <c:pt idx="33">
                  <c:v>1830</c:v>
                </c:pt>
                <c:pt idx="34">
                  <c:v>1840</c:v>
                </c:pt>
                <c:pt idx="35">
                  <c:v>1850</c:v>
                </c:pt>
              </c:numCache>
            </c:numRef>
          </c:cat>
          <c:val>
            <c:numRef>
              <c:f>DataG9.1!$E$7:$E$42</c:f>
              <c:numCache>
                <c:formatCode>0.0</c:formatCode>
                <c:ptCount val="36"/>
                <c:pt idx="5">
                  <c:v>1.6899874615520845</c:v>
                </c:pt>
                <c:pt idx="10">
                  <c:v>1.4406835198711967</c:v>
                </c:pt>
                <c:pt idx="15">
                  <c:v>1.7147640810453046</c:v>
                </c:pt>
                <c:pt idx="20">
                  <c:v>2.5632692060621256</c:v>
                </c:pt>
                <c:pt idx="25">
                  <c:v>2.485406910599854</c:v>
                </c:pt>
                <c:pt idx="28">
                  <c:v>1.5132280696504448</c:v>
                </c:pt>
                <c:pt idx="32">
                  <c:v>3</c:v>
                </c:pt>
                <c:pt idx="35">
                  <c:v>5</c:v>
                </c:pt>
              </c:numCache>
            </c:numRef>
          </c:val>
          <c:smooth val="0"/>
        </c:ser>
        <c:ser>
          <c:idx val="4"/>
          <c:order val="4"/>
          <c:tx>
            <c:v>Empire chinois</c:v>
          </c:tx>
          <c:spPr>
            <a:ln w="41275">
              <a:solidFill>
                <a:schemeClr val="accent4"/>
              </a:solidFill>
            </a:ln>
          </c:spPr>
          <c:marker>
            <c:symbol val="circle"/>
            <c:size val="10"/>
            <c:spPr>
              <a:solidFill>
                <a:schemeClr val="accent4"/>
              </a:solidFill>
              <a:ln>
                <a:solidFill>
                  <a:schemeClr val="accent4"/>
                </a:solidFill>
              </a:ln>
            </c:spPr>
          </c:marker>
          <c:val>
            <c:numRef>
              <c:f>DataG9.1!$F$7:$F$42</c:f>
              <c:numCache>
                <c:formatCode>0.0</c:formatCode>
                <c:ptCount val="36"/>
                <c:pt idx="5">
                  <c:v>2.5</c:v>
                </c:pt>
                <c:pt idx="15">
                  <c:v>3.75</c:v>
                </c:pt>
                <c:pt idx="25">
                  <c:v>5</c:v>
                </c:pt>
                <c:pt idx="35">
                  <c:v>3.75</c:v>
                </c:pt>
              </c:numCache>
            </c:numRef>
          </c:val>
          <c:smooth val="0"/>
        </c:ser>
        <c:dLbls>
          <c:showLegendKey val="0"/>
          <c:showVal val="0"/>
          <c:showCatName val="0"/>
          <c:showSerName val="0"/>
          <c:showPercent val="0"/>
          <c:showBubbleSize val="0"/>
        </c:dLbls>
        <c:marker val="1"/>
        <c:smooth val="0"/>
        <c:axId val="643716672"/>
        <c:axId val="643717064"/>
      </c:lineChart>
      <c:catAx>
        <c:axId val="6437166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3717064"/>
        <c:crossesAt val="0"/>
        <c:auto val="1"/>
        <c:lblAlgn val="ctr"/>
        <c:lblOffset val="100"/>
        <c:tickLblSkip val="5"/>
        <c:tickMarkSkip val="5"/>
        <c:noMultiLvlLbl val="0"/>
      </c:catAx>
      <c:valAx>
        <c:axId val="643717064"/>
        <c:scaling>
          <c:orientation val="minMax"/>
          <c:max val="22"/>
          <c:min val="0"/>
        </c:scaling>
        <c:delete val="0"/>
        <c:axPos val="l"/>
        <c:majorGridlines>
          <c:spPr>
            <a:ln w="12700">
              <a:solidFill>
                <a:srgbClr val="000000"/>
              </a:solidFill>
              <a:prstDash val="sysDash"/>
            </a:ln>
          </c:spPr>
        </c:majorGridlines>
        <c:title>
          <c:tx>
            <c:rich>
              <a:bodyPr/>
              <a:lstStyle/>
              <a:p>
                <a:pPr>
                  <a:defRPr/>
                </a:pPr>
                <a:r>
                  <a:rPr lang="fr-FR" sz="1200"/>
                  <a:t>Recettes</a:t>
                </a:r>
                <a:r>
                  <a:rPr lang="fr-FR" sz="1200" baseline="0"/>
                  <a:t> fiscales par habitant en équivalent journées de salaire </a:t>
                </a:r>
                <a:endParaRPr lang="fr-FR" sz="1200"/>
              </a:p>
            </c:rich>
          </c:tx>
          <c:layout>
            <c:manualLayout>
              <c:xMode val="edge"/>
              <c:yMode val="edge"/>
              <c:x val="5.5673210326347587E-3"/>
              <c:y val="4.131049175742455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3716672"/>
        <c:crosses val="autoZero"/>
        <c:crossBetween val="midCat"/>
        <c:majorUnit val="2"/>
      </c:valAx>
      <c:spPr>
        <a:noFill/>
        <a:ln w="25400">
          <a:solidFill>
            <a:schemeClr val="tx1"/>
          </a:solidFill>
        </a:ln>
      </c:spPr>
    </c:plotArea>
    <c:legend>
      <c:legendPos val="l"/>
      <c:layout>
        <c:manualLayout>
          <c:xMode val="edge"/>
          <c:yMode val="edge"/>
          <c:x val="0.19386772384536483"/>
          <c:y val="0.1591341275641617"/>
          <c:w val="0.20284243839879137"/>
          <c:h val="0.3050758161679663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200">
                <a:latin typeface="Arial"/>
              </a:defRPr>
            </a:pPr>
            <a:r>
              <a:rPr lang="fr-FR" sz="2000" baseline="0"/>
              <a:t>L'évolution des sociétés ternaires: Europe-Japon 1530-1870</a:t>
            </a:r>
            <a:endParaRPr lang="fr-FR" sz="2000"/>
          </a:p>
        </c:rich>
      </c:tx>
      <c:layout>
        <c:manualLayout>
          <c:xMode val="edge"/>
          <c:yMode val="edge"/>
          <c:x val="0.12399403962294137"/>
          <c:y val="9.0646883281788326E-3"/>
        </c:manualLayout>
      </c:layout>
      <c:overlay val="0"/>
    </c:title>
    <c:autoTitleDeleted val="0"/>
    <c:plotArea>
      <c:layout>
        <c:manualLayout>
          <c:layoutTarget val="inner"/>
          <c:xMode val="edge"/>
          <c:yMode val="edge"/>
          <c:x val="8.7372862934424561E-2"/>
          <c:y val="6.453415931051526E-2"/>
          <c:w val="0.90290070524026633"/>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DataG9.3!$A$4:$A$9</c:f>
              <c:strCache>
                <c:ptCount val="6"/>
                <c:pt idx="0">
                  <c:v>R.U. 1530</c:v>
                </c:pt>
                <c:pt idx="1">
                  <c:v>R.U. 1790</c:v>
                </c:pt>
                <c:pt idx="2">
                  <c:v>France 1560</c:v>
                </c:pt>
                <c:pt idx="3">
                  <c:v>France 1780</c:v>
                </c:pt>
                <c:pt idx="4">
                  <c:v>Japon 1720</c:v>
                </c:pt>
                <c:pt idx="5">
                  <c:v>Japon 1870</c:v>
                </c:pt>
              </c:strCache>
            </c:strRef>
          </c:cat>
          <c:val>
            <c:numRef>
              <c:f>DataG9.3!$B$4:$B$9</c:f>
              <c:numCache>
                <c:formatCode>0.0%</c:formatCode>
                <c:ptCount val="6"/>
                <c:pt idx="0">
                  <c:v>2.9000000000000001E-2</c:v>
                </c:pt>
                <c:pt idx="1">
                  <c:v>8.9999999999999993E-3</c:v>
                </c:pt>
                <c:pt idx="2">
                  <c:v>3.3000000000000002E-2</c:v>
                </c:pt>
                <c:pt idx="3">
                  <c:v>1.7000000000000001E-2</c:v>
                </c:pt>
                <c:pt idx="4">
                  <c:v>1.4999999999999999E-2</c:v>
                </c:pt>
                <c:pt idx="5">
                  <c:v>1.1363636363636364E-2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DataG9.3!$A$4:$A$9</c:f>
              <c:strCache>
                <c:ptCount val="6"/>
                <c:pt idx="0">
                  <c:v>R.U. 1530</c:v>
                </c:pt>
                <c:pt idx="1">
                  <c:v>R.U. 1790</c:v>
                </c:pt>
                <c:pt idx="2">
                  <c:v>France 1560</c:v>
                </c:pt>
                <c:pt idx="3">
                  <c:v>France 1780</c:v>
                </c:pt>
                <c:pt idx="4">
                  <c:v>Japon 1720</c:v>
                </c:pt>
                <c:pt idx="5">
                  <c:v>Japon 1870</c:v>
                </c:pt>
              </c:strCache>
            </c:strRef>
          </c:cat>
          <c:val>
            <c:numRef>
              <c:f>DataG9.3!$C$4:$C$9</c:f>
              <c:numCache>
                <c:formatCode>0.0%</c:formatCode>
                <c:ptCount val="6"/>
                <c:pt idx="0">
                  <c:v>1.4999999999999999E-2</c:v>
                </c:pt>
                <c:pt idx="1">
                  <c:v>1.2E-2</c:v>
                </c:pt>
                <c:pt idx="2">
                  <c:v>1.9E-2</c:v>
                </c:pt>
                <c:pt idx="3">
                  <c:v>7.0000000000000001E-3</c:v>
                </c:pt>
                <c:pt idx="4">
                  <c:v>5.7700000000000008E-2</c:v>
                </c:pt>
                <c:pt idx="5">
                  <c:v>3.318181818181818E-2</c:v>
                </c:pt>
              </c:numCache>
            </c:numRef>
          </c:val>
        </c:ser>
        <c:dLbls>
          <c:showLegendKey val="0"/>
          <c:showVal val="0"/>
          <c:showCatName val="0"/>
          <c:showSerName val="0"/>
          <c:showPercent val="0"/>
          <c:showBubbleSize val="0"/>
        </c:dLbls>
        <c:gapWidth val="10"/>
        <c:axId val="516050144"/>
        <c:axId val="516048576"/>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DataG9.3!$A$4:$A$9</c15:sqref>
                        </c15:formulaRef>
                      </c:ext>
                    </c:extLst>
                    <c:strCache>
                      <c:ptCount val="6"/>
                      <c:pt idx="0">
                        <c:v>R.U. 1530</c:v>
                      </c:pt>
                      <c:pt idx="1">
                        <c:v>R.U. 1790</c:v>
                      </c:pt>
                      <c:pt idx="2">
                        <c:v>France 1560</c:v>
                      </c:pt>
                      <c:pt idx="3">
                        <c:v>France 1780</c:v>
                      </c:pt>
                      <c:pt idx="4">
                        <c:v>Japon 1720</c:v>
                      </c:pt>
                      <c:pt idx="5">
                        <c:v>Japon 1870</c:v>
                      </c:pt>
                    </c:strCache>
                  </c:strRef>
                </c:cat>
                <c:val>
                  <c:numRef>
                    <c:extLst>
                      <c:ext uri="{02D57815-91ED-43cb-92C2-25804820EDAC}">
                        <c15:formulaRef>
                          <c15:sqref>DataG9.3!$D$4:$D$9</c15:sqref>
                        </c15:formulaRef>
                      </c:ext>
                    </c:extLst>
                    <c:numCache>
                      <c:formatCode>0.0%</c:formatCode>
                      <c:ptCount val="6"/>
                      <c:pt idx="0">
                        <c:v>4.3999999999999997E-2</c:v>
                      </c:pt>
                      <c:pt idx="1">
                        <c:v>2.0999999999999998E-2</c:v>
                      </c:pt>
                      <c:pt idx="2">
                        <c:v>5.2000000000000005E-2</c:v>
                      </c:pt>
                      <c:pt idx="3">
                        <c:v>2.4E-2</c:v>
                      </c:pt>
                      <c:pt idx="4">
                        <c:v>7.2700000000000015E-2</c:v>
                      </c:pt>
                      <c:pt idx="5">
                        <c:v>4.4545454545454541E-2</c:v>
                      </c:pt>
                    </c:numCache>
                  </c:numRef>
                </c:val>
              </c15:ser>
            </c15:filteredBarSeries>
          </c:ext>
        </c:extLst>
      </c:barChart>
      <c:catAx>
        <c:axId val="516050144"/>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16048576"/>
        <c:crosses val="autoZero"/>
        <c:auto val="1"/>
        <c:lblAlgn val="ctr"/>
        <c:lblOffset val="100"/>
        <c:noMultiLvlLbl val="0"/>
      </c:catAx>
      <c:valAx>
        <c:axId val="516048576"/>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dans la population adulte masculine</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0" i="0">
                <a:latin typeface="Arial"/>
              </a:defRPr>
            </a:pPr>
            <a:endParaRPr lang="fr-FR"/>
          </a:p>
        </c:txPr>
        <c:crossAx val="516050144"/>
        <c:crosses val="autoZero"/>
        <c:crossBetween val="between"/>
        <c:majorUnit val="1.0000000000000002E-2"/>
      </c:valAx>
      <c:spPr>
        <a:ln w="25400">
          <a:solidFill>
            <a:schemeClr val="tx1"/>
          </a:solidFill>
        </a:ln>
      </c:spPr>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0.03323</cdr:x>
      <cdr:y>0.83523</cdr:y>
    </cdr:from>
    <cdr:to>
      <cdr:x>0.97735</cdr:x>
      <cdr:y>0.97244</cdr:y>
    </cdr:to>
    <cdr:sp macro="" textlink="">
      <cdr:nvSpPr>
        <cdr:cNvPr id="4" name="Rectangle 3"/>
        <cdr:cNvSpPr/>
      </cdr:nvSpPr>
      <cdr:spPr>
        <a:xfrm xmlns:a="http://schemas.openxmlformats.org/drawingml/2006/main">
          <a:off x="303855" y="4708459"/>
          <a:ext cx="8632999" cy="77349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Autour de 1500-1550, les recettes fiscales des principaux Etats européens comme de l'Empire ottoman se situaient à un niveau équivalent à 100-200 tonnes d'argent par an. Dans les années 1780, les recettes fiscales de la France et l'Angleterre étaient comprises entre 1600 et 2000 tonnes d'argent par an, alors que celles de l'Etat ottoman demeuraient inférieures à 200 tonnes. </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9.1).</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0.00936</cdr:x>
      <cdr:y>0.8313</cdr:y>
    </cdr:from>
    <cdr:to>
      <cdr:x>0.99719</cdr:x>
      <cdr:y>0.9877</cdr:y>
    </cdr:to>
    <cdr:sp macro="" textlink="">
      <cdr:nvSpPr>
        <cdr:cNvPr id="4" name="Rectangle 3"/>
        <cdr:cNvSpPr/>
      </cdr:nvSpPr>
      <cdr:spPr>
        <a:xfrm xmlns:a="http://schemas.openxmlformats.org/drawingml/2006/main">
          <a:off x="85618" y="4683264"/>
          <a:ext cx="9032697"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Autour de 1500-1600, les recettes fiscales par habitant des Etats européens se situaient entre l'équivalent de 2 et 4 journées de salaire de manoeuvre urbain non qualifié; en 1750-1850, elles se situaient entre 10 et 20 journées de salaire. Les recettes fiscales sont restées autour de 2-5 journées dans l'Empire ottoman comme dans l'Empire chinois. Avec un revenu national par habitant estimé autour de 250 journées de salaire urbain, cela signifie que les recettes ont stagné autour de 1%-2% du revenu national dans les empires chinois et ottomans, alors qu'elles passaient de 1%-2% à 6%-8% du revenu national en Europe.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9.2).</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0.67522</cdr:x>
      <cdr:y>0.70157</cdr:y>
    </cdr:from>
    <cdr:to>
      <cdr:x>0.78043</cdr:x>
      <cdr:y>0.80913</cdr:y>
    </cdr:to>
    <cdr:sp macro="" textlink="">
      <cdr:nvSpPr>
        <cdr:cNvPr id="10" name="ZoneTexte 9"/>
        <cdr:cNvSpPr txBox="1"/>
      </cdr:nvSpPr>
      <cdr:spPr>
        <a:xfrm xmlns:a="http://schemas.openxmlformats.org/drawingml/2006/main">
          <a:off x="6218738" y="3937495"/>
          <a:ext cx="968978" cy="60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Prêtres, moines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Noblesse,</a:t>
          </a:r>
          <a:r>
            <a:rPr lang="fr-FR" sz="1200" baseline="0">
              <a:latin typeface="Arial" panose="020B0604020202020204" pitchFamily="34" charset="0"/>
              <a:cs typeface="Arial" panose="020B0604020202020204" pitchFamily="34" charset="0"/>
            </a:rPr>
            <a:t> g</a:t>
          </a:r>
          <a:r>
            <a:rPr lang="fr-FR" sz="1200">
              <a:latin typeface="Arial" panose="020B0604020202020204" pitchFamily="34" charset="0"/>
              <a:cs typeface="Arial" panose="020B0604020202020204" pitchFamily="34" charset="0"/>
            </a:rPr>
            <a:t>uerriers</a:t>
          </a:r>
        </a:p>
      </cdr:txBody>
    </cdr:sp>
  </cdr:relSizeAnchor>
  <cdr:relSizeAnchor xmlns:cdr="http://schemas.openxmlformats.org/drawingml/2006/chartDrawing">
    <cdr:from>
      <cdr:x>0.00827</cdr:x>
      <cdr:y>0.862</cdr:y>
    </cdr:from>
    <cdr:to>
      <cdr:x>0.99329</cdr:x>
      <cdr:y>0.99111</cdr:y>
    </cdr:to>
    <cdr:sp macro="" textlink="">
      <cdr:nvSpPr>
        <cdr:cNvPr id="13" name="Rectangle 12"/>
        <cdr:cNvSpPr/>
      </cdr:nvSpPr>
      <cdr:spPr>
        <a:xfrm xmlns:a="http://schemas.openxmlformats.org/drawingml/2006/main">
          <a:off x="76200" y="4838751"/>
          <a:ext cx="9073722" cy="72474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Royaume-Uni et en France, les deux classes dominantes de la société trifonctionnelle (clergé et noblesse) ont connu une réduction de leur importance numérique entre le 16</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et le 18</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siècle. Au Japon, le poids numérique de la haute noblesse guerrière (daimyo) et des guerriers dôtés en fiefs est sensiblement supérieure à celle des prêtres shinto et des moines, mais ellle diminue fortement entre 1720 et 1870, d'après les recensements japonais de l'époque Edo et du début de l'ère Meiji.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9.3).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0.82732</cdr:x>
      <cdr:y>0.71662</cdr:y>
    </cdr:from>
    <cdr:to>
      <cdr:x>0.93253</cdr:x>
      <cdr:y>0.82418</cdr:y>
    </cdr:to>
    <cdr:sp macro="" textlink="">
      <cdr:nvSpPr>
        <cdr:cNvPr id="17" name="ZoneTexte 1"/>
        <cdr:cNvSpPr txBox="1"/>
      </cdr:nvSpPr>
      <cdr:spPr>
        <a:xfrm xmlns:a="http://schemas.openxmlformats.org/drawingml/2006/main">
          <a:off x="7619529" y="4022000"/>
          <a:ext cx="968978" cy="60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Prêtres, moines</a:t>
          </a:r>
        </a:p>
      </cdr:txBody>
    </cdr:sp>
  </cdr:relSizeAnchor>
  <cdr:relSizeAnchor xmlns:cdr="http://schemas.openxmlformats.org/drawingml/2006/chartDrawing">
    <cdr:from>
      <cdr:x>0.90356</cdr:x>
      <cdr:y>0.48685</cdr:y>
    </cdr:from>
    <cdr:to>
      <cdr:x>1</cdr:x>
      <cdr:y>0.58691</cdr:y>
    </cdr:to>
    <cdr:sp macro="" textlink="">
      <cdr:nvSpPr>
        <cdr:cNvPr id="24" name="ZoneTexte 1"/>
        <cdr:cNvSpPr txBox="1"/>
      </cdr:nvSpPr>
      <cdr:spPr>
        <a:xfrm xmlns:a="http://schemas.openxmlformats.org/drawingml/2006/main">
          <a:off x="8321735" y="2732435"/>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Noblesse,</a:t>
          </a:r>
          <a:r>
            <a:rPr lang="fr-FR" sz="1200" baseline="0">
              <a:latin typeface="Arial" panose="020B0604020202020204" pitchFamily="34" charset="0"/>
              <a:cs typeface="Arial" panose="020B0604020202020204" pitchFamily="34" charset="0"/>
            </a:rPr>
            <a:t> g</a:t>
          </a:r>
          <a:r>
            <a:rPr lang="fr-FR" sz="1200">
              <a:latin typeface="Arial" panose="020B0604020202020204" pitchFamily="34" charset="0"/>
              <a:cs typeface="Arial" panose="020B0604020202020204" pitchFamily="34" charset="0"/>
            </a:rPr>
            <a:t>uerriers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abSelected="1" workbookViewId="0"/>
  </sheetViews>
  <sheetFormatPr baseColWidth="10" defaultColWidth="8.77734375" defaultRowHeight="14.4" x14ac:dyDescent="0.3"/>
  <cols>
    <col min="1" max="1" width="15.33203125" customWidth="1"/>
  </cols>
  <sheetData>
    <row r="1" spans="1:1" ht="15.6" x14ac:dyDescent="0.3">
      <c r="A1" s="35" t="s">
        <v>39</v>
      </c>
    </row>
    <row r="2" spans="1:1" ht="15.6" x14ac:dyDescent="0.3">
      <c r="A2" s="2" t="s">
        <v>0</v>
      </c>
    </row>
    <row r="3" spans="1:1" ht="15.6" x14ac:dyDescent="0.3">
      <c r="A3" s="1" t="s">
        <v>9</v>
      </c>
    </row>
    <row r="5" spans="1:1" ht="15.6" x14ac:dyDescent="0.3">
      <c r="A5" s="2" t="s">
        <v>2</v>
      </c>
    </row>
    <row r="6" spans="1:1" ht="15.6" x14ac:dyDescent="0.3">
      <c r="A6" s="1" t="s">
        <v>3</v>
      </c>
    </row>
    <row r="7" spans="1:1" ht="15.6" x14ac:dyDescent="0.3">
      <c r="A7" s="1" t="s">
        <v>4</v>
      </c>
    </row>
    <row r="8" spans="1:1" ht="15.6" x14ac:dyDescent="0.3">
      <c r="A8" s="1"/>
    </row>
    <row r="10" spans="1:1" ht="15.6" x14ac:dyDescent="0.3">
      <c r="A10" s="1"/>
    </row>
    <row r="11" spans="1:1" ht="15.6" x14ac:dyDescent="0.3">
      <c r="A11" s="1"/>
    </row>
    <row r="12" spans="1:1" ht="15.6" x14ac:dyDescent="0.3">
      <c r="A12"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workbookViewId="0">
      <pane xSplit="1" ySplit="6" topLeftCell="B7" activePane="bottomRight" state="frozen"/>
      <selection pane="topRight" activeCell="B1" sqref="B1"/>
      <selection pane="bottomLeft" activeCell="A7" sqref="A7"/>
      <selection pane="bottomRight"/>
    </sheetView>
  </sheetViews>
  <sheetFormatPr baseColWidth="10" defaultRowHeight="14.4" x14ac:dyDescent="0.3"/>
  <cols>
    <col min="2" max="4" width="12.77734375" customWidth="1"/>
  </cols>
  <sheetData>
    <row r="1" spans="1:19" ht="15.6" x14ac:dyDescent="0.3">
      <c r="A1" s="2" t="s">
        <v>10</v>
      </c>
    </row>
    <row r="2" spans="1:19" ht="15.6" x14ac:dyDescent="0.3">
      <c r="A2" s="1" t="s">
        <v>4</v>
      </c>
    </row>
    <row r="4" spans="1:19" ht="15" thickBot="1" x14ac:dyDescent="0.35"/>
    <row r="5" spans="1:19" ht="30.6" customHeight="1" thickTop="1" x14ac:dyDescent="0.3">
      <c r="B5" s="36" t="s">
        <v>22</v>
      </c>
      <c r="C5" s="37"/>
      <c r="D5" s="37"/>
      <c r="E5" s="37"/>
      <c r="F5" s="38"/>
      <c r="G5" s="36" t="s">
        <v>23</v>
      </c>
      <c r="H5" s="37"/>
      <c r="I5" s="37"/>
      <c r="J5" s="38"/>
      <c r="K5" s="39" t="s">
        <v>24</v>
      </c>
      <c r="L5" s="40"/>
      <c r="M5" s="40"/>
      <c r="N5" s="40"/>
      <c r="O5" s="40"/>
      <c r="P5" s="40"/>
      <c r="Q5" s="40"/>
      <c r="R5" s="40"/>
      <c r="S5" s="41"/>
    </row>
    <row r="6" spans="1:19" ht="48.6" customHeight="1" x14ac:dyDescent="0.3">
      <c r="A6" s="1"/>
      <c r="B6" s="10" t="s">
        <v>11</v>
      </c>
      <c r="C6" s="11" t="s">
        <v>12</v>
      </c>
      <c r="D6" s="11" t="s">
        <v>13</v>
      </c>
      <c r="E6" s="11" t="s">
        <v>14</v>
      </c>
      <c r="F6" s="12" t="s">
        <v>15</v>
      </c>
      <c r="G6" s="10" t="s">
        <v>11</v>
      </c>
      <c r="H6" s="11" t="s">
        <v>12</v>
      </c>
      <c r="I6" s="11" t="s">
        <v>13</v>
      </c>
      <c r="J6" s="12" t="s">
        <v>14</v>
      </c>
      <c r="K6" s="10" t="s">
        <v>11</v>
      </c>
      <c r="L6" s="25" t="s">
        <v>25</v>
      </c>
      <c r="M6" s="25" t="s">
        <v>12</v>
      </c>
      <c r="N6" s="25" t="s">
        <v>26</v>
      </c>
      <c r="O6" s="25" t="s">
        <v>27</v>
      </c>
      <c r="P6" s="25" t="s">
        <v>13</v>
      </c>
      <c r="Q6" s="25" t="s">
        <v>14</v>
      </c>
      <c r="R6" s="25" t="s">
        <v>28</v>
      </c>
      <c r="S6" s="26" t="s">
        <v>29</v>
      </c>
    </row>
    <row r="7" spans="1:19" ht="15.6" x14ac:dyDescent="0.3">
      <c r="A7" s="1">
        <v>1500</v>
      </c>
      <c r="B7" s="13">
        <v>1.5293836978131219</v>
      </c>
      <c r="C7" s="14">
        <v>2.6370004120313144</v>
      </c>
      <c r="D7" s="14"/>
      <c r="E7" s="14"/>
      <c r="F7" s="15"/>
      <c r="G7" s="13">
        <v>5.4995681908548724</v>
      </c>
      <c r="H7" s="14">
        <v>7.1588109844496337</v>
      </c>
      <c r="I7" s="14"/>
      <c r="J7" s="15"/>
      <c r="K7" s="13">
        <v>20.747121000000003</v>
      </c>
      <c r="L7" s="14"/>
      <c r="M7" s="14">
        <v>86.872171296296301</v>
      </c>
      <c r="N7" s="14">
        <v>50.976199999999999</v>
      </c>
      <c r="O7" s="14"/>
      <c r="P7" s="14"/>
      <c r="Q7" s="14"/>
      <c r="R7" s="17"/>
      <c r="S7" s="18"/>
    </row>
    <row r="8" spans="1:19" ht="15.6" x14ac:dyDescent="0.3">
      <c r="A8" s="1">
        <f>A7+10</f>
        <v>1510</v>
      </c>
      <c r="B8" s="13"/>
      <c r="C8" s="14"/>
      <c r="D8" s="14"/>
      <c r="E8" s="14"/>
      <c r="F8" s="34"/>
      <c r="G8" s="16"/>
      <c r="H8" s="17"/>
      <c r="I8" s="17"/>
      <c r="J8" s="18"/>
      <c r="K8" s="16"/>
      <c r="L8" s="17"/>
      <c r="M8" s="17"/>
      <c r="N8" s="17"/>
      <c r="O8" s="17"/>
      <c r="P8" s="17"/>
      <c r="Q8" s="17"/>
      <c r="R8" s="17"/>
      <c r="S8" s="18"/>
    </row>
    <row r="9" spans="1:19" ht="15.6" x14ac:dyDescent="0.3">
      <c r="A9" s="1">
        <f t="shared" ref="A9:A42" si="0">A8+10</f>
        <v>1520</v>
      </c>
      <c r="B9" s="13"/>
      <c r="C9" s="14"/>
      <c r="D9" s="14"/>
      <c r="E9" s="14"/>
      <c r="F9" s="34"/>
      <c r="G9" s="16"/>
      <c r="H9" s="17"/>
      <c r="I9" s="17"/>
      <c r="J9" s="18"/>
      <c r="K9" s="16"/>
      <c r="L9" s="17"/>
      <c r="M9" s="17"/>
      <c r="N9" s="17"/>
      <c r="O9" s="17"/>
      <c r="P9" s="17"/>
      <c r="Q9" s="17"/>
      <c r="R9" s="17"/>
      <c r="S9" s="18"/>
    </row>
    <row r="10" spans="1:19" ht="15.6" x14ac:dyDescent="0.3">
      <c r="A10" s="1">
        <f t="shared" si="0"/>
        <v>1530</v>
      </c>
      <c r="B10" s="13"/>
      <c r="C10" s="14"/>
      <c r="D10" s="14"/>
      <c r="E10" s="14"/>
      <c r="F10" s="34"/>
      <c r="G10" s="16"/>
      <c r="H10" s="17"/>
      <c r="I10" s="17"/>
      <c r="J10" s="18"/>
      <c r="K10" s="16"/>
      <c r="L10" s="17"/>
      <c r="M10" s="17"/>
      <c r="N10" s="17"/>
      <c r="O10" s="17"/>
      <c r="P10" s="17"/>
      <c r="Q10" s="17"/>
      <c r="R10" s="17"/>
      <c r="S10" s="18"/>
    </row>
    <row r="11" spans="1:19" ht="15.6" x14ac:dyDescent="0.3">
      <c r="A11" s="1">
        <f t="shared" si="0"/>
        <v>1540</v>
      </c>
      <c r="B11" s="13"/>
      <c r="C11" s="14"/>
      <c r="D11" s="14"/>
      <c r="E11" s="14"/>
      <c r="F11" s="34"/>
      <c r="G11" s="16"/>
      <c r="H11" s="17"/>
      <c r="I11" s="17"/>
      <c r="J11" s="18"/>
      <c r="K11" s="16"/>
      <c r="L11" s="17"/>
      <c r="M11" s="17"/>
      <c r="N11" s="17"/>
      <c r="O11" s="17"/>
      <c r="P11" s="17"/>
      <c r="Q11" s="17"/>
      <c r="R11" s="17"/>
      <c r="S11" s="18"/>
    </row>
    <row r="12" spans="1:19" ht="15.6" x14ac:dyDescent="0.3">
      <c r="A12" s="1">
        <f t="shared" si="0"/>
        <v>1550</v>
      </c>
      <c r="B12" s="13">
        <v>2.6848193222358803</v>
      </c>
      <c r="C12" s="14">
        <v>3.1724403609644143</v>
      </c>
      <c r="D12" s="14"/>
      <c r="E12" s="14">
        <v>1.6899874615520845</v>
      </c>
      <c r="F12" s="15">
        <f>0.01*250</f>
        <v>2.5</v>
      </c>
      <c r="G12" s="13">
        <v>8.928165395995272</v>
      </c>
      <c r="H12" s="14">
        <v>10.877102934227677</v>
      </c>
      <c r="I12" s="14"/>
      <c r="J12" s="15">
        <v>5.5849184640657894</v>
      </c>
      <c r="K12" s="13">
        <v>35.913545305390926</v>
      </c>
      <c r="L12" s="27">
        <f>L17*N12/N17</f>
        <v>29.045197174227415</v>
      </c>
      <c r="M12" s="14">
        <v>151.60593253678232</v>
      </c>
      <c r="N12" s="14">
        <v>107.0922072</v>
      </c>
      <c r="O12" s="14"/>
      <c r="P12" s="14"/>
      <c r="Q12" s="14">
        <v>106.11345081725</v>
      </c>
      <c r="R12" s="17"/>
      <c r="S12" s="15">
        <f>L12+N12</f>
        <v>136.13740437422743</v>
      </c>
    </row>
    <row r="13" spans="1:19" ht="15.6" x14ac:dyDescent="0.3">
      <c r="A13" s="1">
        <f t="shared" si="0"/>
        <v>1560</v>
      </c>
      <c r="B13" s="13"/>
      <c r="C13" s="14"/>
      <c r="D13" s="14"/>
      <c r="E13" s="14"/>
      <c r="F13" s="34"/>
      <c r="G13" s="16"/>
      <c r="H13" s="17"/>
      <c r="I13" s="17"/>
      <c r="J13" s="18"/>
      <c r="K13" s="16"/>
      <c r="L13" s="17"/>
      <c r="M13" s="17"/>
      <c r="N13" s="17"/>
      <c r="O13" s="17"/>
      <c r="P13" s="17"/>
      <c r="Q13" s="17"/>
      <c r="R13" s="17"/>
      <c r="S13" s="28"/>
    </row>
    <row r="14" spans="1:19" ht="15.6" x14ac:dyDescent="0.3">
      <c r="A14" s="1">
        <f t="shared" si="0"/>
        <v>1570</v>
      </c>
      <c r="B14" s="13"/>
      <c r="C14" s="14"/>
      <c r="D14" s="14"/>
      <c r="E14" s="14"/>
      <c r="F14" s="34"/>
      <c r="G14" s="16"/>
      <c r="H14" s="17"/>
      <c r="I14" s="17"/>
      <c r="J14" s="18"/>
      <c r="K14" s="16"/>
      <c r="L14" s="17"/>
      <c r="M14" s="17"/>
      <c r="N14" s="17"/>
      <c r="O14" s="17"/>
      <c r="P14" s="17"/>
      <c r="Q14" s="17"/>
      <c r="R14" s="17"/>
      <c r="S14" s="28"/>
    </row>
    <row r="15" spans="1:19" ht="15.6" x14ac:dyDescent="0.3">
      <c r="A15" s="1">
        <f t="shared" si="0"/>
        <v>1580</v>
      </c>
      <c r="B15" s="13"/>
      <c r="C15" s="14"/>
      <c r="D15" s="14"/>
      <c r="E15" s="14"/>
      <c r="F15" s="34"/>
      <c r="G15" s="16"/>
      <c r="H15" s="17"/>
      <c r="I15" s="17"/>
      <c r="J15" s="18"/>
      <c r="K15" s="16"/>
      <c r="L15" s="17"/>
      <c r="M15" s="17"/>
      <c r="N15" s="17"/>
      <c r="O15" s="17"/>
      <c r="P15" s="17"/>
      <c r="Q15" s="17"/>
      <c r="R15" s="17"/>
      <c r="S15" s="28"/>
    </row>
    <row r="16" spans="1:19" ht="15.6" x14ac:dyDescent="0.3">
      <c r="A16" s="1">
        <f t="shared" si="0"/>
        <v>1590</v>
      </c>
      <c r="B16" s="13"/>
      <c r="C16" s="14"/>
      <c r="D16" s="14"/>
      <c r="E16" s="14"/>
      <c r="F16" s="34"/>
      <c r="G16" s="16"/>
      <c r="H16" s="17"/>
      <c r="I16" s="17"/>
      <c r="J16" s="18"/>
      <c r="K16" s="16"/>
      <c r="L16" s="17"/>
      <c r="M16" s="17"/>
      <c r="N16" s="17"/>
      <c r="O16" s="17"/>
      <c r="P16" s="17"/>
      <c r="Q16" s="17"/>
      <c r="R16" s="17"/>
      <c r="S16" s="28"/>
    </row>
    <row r="17" spans="1:19" ht="15.6" x14ac:dyDescent="0.3">
      <c r="A17" s="1">
        <f t="shared" si="0"/>
        <v>1600</v>
      </c>
      <c r="B17" s="13">
        <v>2.6158442376404771</v>
      </c>
      <c r="C17" s="14">
        <v>3.0101645946608331</v>
      </c>
      <c r="D17" s="14">
        <v>0.96271733885666799</v>
      </c>
      <c r="E17" s="14">
        <v>1.4406835198711967</v>
      </c>
      <c r="F17" s="34"/>
      <c r="G17" s="13">
        <v>15.220182109569087</v>
      </c>
      <c r="H17" s="14">
        <v>18.131952586067008</v>
      </c>
      <c r="I17" s="14">
        <v>4.4000000000000004</v>
      </c>
      <c r="J17" s="15">
        <v>5.7558280022535202</v>
      </c>
      <c r="K17" s="13">
        <v>65.713136258064523</v>
      </c>
      <c r="L17" s="14">
        <v>116.84920353286276</v>
      </c>
      <c r="M17" s="14">
        <v>294.19093070893723</v>
      </c>
      <c r="N17" s="14">
        <v>430.83333333333331</v>
      </c>
      <c r="O17" s="27">
        <f>O22*P17/P22</f>
        <v>41.769823008358202</v>
      </c>
      <c r="P17" s="14">
        <v>3.5274368715083795</v>
      </c>
      <c r="Q17" s="14">
        <v>122.59913644799998</v>
      </c>
      <c r="R17" s="14">
        <f>O17+P17</f>
        <v>45.29725987986658</v>
      </c>
      <c r="S17" s="15">
        <f>L17+N17</f>
        <v>547.68253686619607</v>
      </c>
    </row>
    <row r="18" spans="1:19" ht="15.6" x14ac:dyDescent="0.3">
      <c r="A18" s="1">
        <f t="shared" si="0"/>
        <v>1610</v>
      </c>
      <c r="B18" s="13"/>
      <c r="C18" s="14"/>
      <c r="D18" s="14"/>
      <c r="E18" s="14"/>
      <c r="F18" s="34"/>
      <c r="G18" s="16"/>
      <c r="H18" s="17"/>
      <c r="I18" s="17"/>
      <c r="J18" s="18"/>
      <c r="K18" s="16"/>
      <c r="L18" s="17"/>
      <c r="M18" s="17"/>
      <c r="N18" s="17"/>
      <c r="O18" s="17"/>
      <c r="P18" s="17"/>
      <c r="Q18" s="17"/>
      <c r="R18" s="29"/>
      <c r="S18" s="18"/>
    </row>
    <row r="19" spans="1:19" ht="15.6" x14ac:dyDescent="0.3">
      <c r="A19" s="1">
        <f t="shared" si="0"/>
        <v>1620</v>
      </c>
      <c r="B19" s="13"/>
      <c r="C19" s="14"/>
      <c r="D19" s="14"/>
      <c r="E19" s="14"/>
      <c r="F19" s="34"/>
      <c r="G19" s="16"/>
      <c r="H19" s="17"/>
      <c r="I19" s="17"/>
      <c r="J19" s="18"/>
      <c r="K19" s="16"/>
      <c r="L19" s="17"/>
      <c r="M19" s="17"/>
      <c r="N19" s="17"/>
      <c r="O19" s="17"/>
      <c r="P19" s="17"/>
      <c r="Q19" s="17"/>
      <c r="R19" s="29"/>
      <c r="S19" s="18"/>
    </row>
    <row r="20" spans="1:19" ht="15.6" x14ac:dyDescent="0.3">
      <c r="A20" s="1">
        <f t="shared" si="0"/>
        <v>1630</v>
      </c>
      <c r="B20" s="13"/>
      <c r="C20" s="14"/>
      <c r="D20" s="14"/>
      <c r="E20" s="14"/>
      <c r="F20" s="34"/>
      <c r="G20" s="16"/>
      <c r="H20" s="17"/>
      <c r="I20" s="17"/>
      <c r="J20" s="18"/>
      <c r="K20" s="16"/>
      <c r="L20" s="17"/>
      <c r="M20" s="17"/>
      <c r="N20" s="17"/>
      <c r="O20" s="17"/>
      <c r="P20" s="17"/>
      <c r="Q20" s="17"/>
      <c r="R20" s="29"/>
      <c r="S20" s="18"/>
    </row>
    <row r="21" spans="1:19" ht="15.6" x14ac:dyDescent="0.3">
      <c r="A21" s="1">
        <f t="shared" si="0"/>
        <v>1640</v>
      </c>
      <c r="B21" s="13"/>
      <c r="C21" s="14"/>
      <c r="D21" s="14"/>
      <c r="E21" s="14"/>
      <c r="F21" s="34"/>
      <c r="G21" s="16"/>
      <c r="H21" s="17"/>
      <c r="I21" s="17"/>
      <c r="J21" s="18"/>
      <c r="K21" s="16"/>
      <c r="L21" s="17"/>
      <c r="M21" s="17"/>
      <c r="N21" s="17"/>
      <c r="O21" s="17"/>
      <c r="P21" s="17"/>
      <c r="Q21" s="17"/>
      <c r="R21" s="29"/>
      <c r="S21" s="18"/>
    </row>
    <row r="22" spans="1:19" ht="15.6" x14ac:dyDescent="0.3">
      <c r="A22" s="1">
        <f t="shared" si="0"/>
        <v>1650</v>
      </c>
      <c r="B22" s="13">
        <v>4.1701036013813528</v>
      </c>
      <c r="C22" s="14">
        <v>6</v>
      </c>
      <c r="D22" s="14">
        <v>2.036631881189563</v>
      </c>
      <c r="E22" s="14">
        <v>1.7147640810453046</v>
      </c>
      <c r="F22" s="15">
        <f>0.015*250</f>
        <v>3.75</v>
      </c>
      <c r="G22" s="13">
        <v>38.697888823463899</v>
      </c>
      <c r="H22" s="14">
        <v>40.545348886699301</v>
      </c>
      <c r="I22" s="14">
        <v>8.9585698324022331</v>
      </c>
      <c r="J22" s="15">
        <v>7.4295029196534665</v>
      </c>
      <c r="K22" s="13">
        <v>196.10155161290328</v>
      </c>
      <c r="L22" s="14">
        <v>213.92653160225532</v>
      </c>
      <c r="M22" s="14">
        <f>0.8*1053.72257650364</f>
        <v>842.97806120291216</v>
      </c>
      <c r="N22" s="14">
        <v>412.68385285862018</v>
      </c>
      <c r="O22" s="14">
        <v>74.62875044159999</v>
      </c>
      <c r="P22" s="14">
        <v>6.3023538770949719</v>
      </c>
      <c r="Q22" s="14">
        <v>150.07595897700003</v>
      </c>
      <c r="R22" s="14">
        <f>O22+P22</f>
        <v>80.931104318694963</v>
      </c>
      <c r="S22" s="15">
        <f>L22+N22</f>
        <v>626.61038446087548</v>
      </c>
    </row>
    <row r="23" spans="1:19" ht="15.6" x14ac:dyDescent="0.3">
      <c r="A23" s="1">
        <f t="shared" si="0"/>
        <v>1660</v>
      </c>
      <c r="B23" s="13"/>
      <c r="C23" s="14"/>
      <c r="D23" s="14"/>
      <c r="E23" s="14"/>
      <c r="F23" s="34"/>
      <c r="G23" s="16"/>
      <c r="H23" s="17"/>
      <c r="I23" s="17"/>
      <c r="J23" s="18"/>
      <c r="K23" s="16"/>
      <c r="L23" s="17"/>
      <c r="M23" s="17"/>
      <c r="N23" s="17"/>
      <c r="O23" s="17"/>
      <c r="P23" s="17"/>
      <c r="Q23" s="17"/>
      <c r="R23" s="29"/>
      <c r="S23" s="18"/>
    </row>
    <row r="24" spans="1:19" ht="15.6" x14ac:dyDescent="0.3">
      <c r="A24" s="1">
        <f t="shared" si="0"/>
        <v>1670</v>
      </c>
      <c r="B24" s="13"/>
      <c r="C24" s="14"/>
      <c r="D24" s="14"/>
      <c r="E24" s="14"/>
      <c r="F24" s="34"/>
      <c r="G24" s="16"/>
      <c r="H24" s="17"/>
      <c r="I24" s="17"/>
      <c r="J24" s="18"/>
      <c r="K24" s="16"/>
      <c r="L24" s="17"/>
      <c r="M24" s="17"/>
      <c r="N24" s="17"/>
      <c r="O24" s="17"/>
      <c r="P24" s="17"/>
      <c r="Q24" s="17"/>
      <c r="R24" s="29"/>
      <c r="S24" s="18"/>
    </row>
    <row r="25" spans="1:19" ht="15.6" x14ac:dyDescent="0.3">
      <c r="A25" s="1">
        <f t="shared" si="0"/>
        <v>1680</v>
      </c>
      <c r="B25" s="13"/>
      <c r="C25" s="14"/>
      <c r="D25" s="14"/>
      <c r="E25" s="14"/>
      <c r="F25" s="34"/>
      <c r="G25" s="16"/>
      <c r="H25" s="17"/>
      <c r="I25" s="17"/>
      <c r="J25" s="18"/>
      <c r="K25" s="16"/>
      <c r="L25" s="17"/>
      <c r="M25" s="17"/>
      <c r="N25" s="17"/>
      <c r="O25" s="17"/>
      <c r="P25" s="17"/>
      <c r="Q25" s="17"/>
      <c r="R25" s="29"/>
      <c r="S25" s="18"/>
    </row>
    <row r="26" spans="1:19" ht="15.6" x14ac:dyDescent="0.3">
      <c r="A26" s="1">
        <f t="shared" si="0"/>
        <v>1690</v>
      </c>
      <c r="B26" s="13"/>
      <c r="C26" s="14"/>
      <c r="D26" s="14"/>
      <c r="E26" s="14"/>
      <c r="F26" s="34"/>
      <c r="G26" s="19"/>
      <c r="H26" s="20"/>
      <c r="I26" s="20"/>
      <c r="J26" s="21"/>
      <c r="K26" s="19"/>
      <c r="L26" s="20"/>
      <c r="M26" s="20"/>
      <c r="N26" s="20"/>
      <c r="O26" s="20"/>
      <c r="P26" s="20"/>
      <c r="Q26" s="20"/>
      <c r="R26" s="29"/>
      <c r="S26" s="18"/>
    </row>
    <row r="27" spans="1:19" ht="15.6" x14ac:dyDescent="0.3">
      <c r="A27" s="1">
        <f t="shared" si="0"/>
        <v>1700</v>
      </c>
      <c r="B27" s="13">
        <v>8.9254707908664717</v>
      </c>
      <c r="C27" s="14">
        <v>7.7</v>
      </c>
      <c r="D27" s="14">
        <v>6.6374930296021235</v>
      </c>
      <c r="E27" s="14">
        <v>2.5632692060621256</v>
      </c>
      <c r="F27" s="34"/>
      <c r="G27" s="13">
        <v>91.93789157536736</v>
      </c>
      <c r="H27" s="14">
        <v>43.516699328659065</v>
      </c>
      <c r="I27" s="14">
        <v>24.630156277370244</v>
      </c>
      <c r="J27" s="15">
        <v>7.9909237716354156</v>
      </c>
      <c r="K27" s="13">
        <v>559.39610129032269</v>
      </c>
      <c r="L27" s="14">
        <v>400.57788752373887</v>
      </c>
      <c r="M27" s="14">
        <v>878.16699245233997</v>
      </c>
      <c r="N27" s="14">
        <v>219.21437354999998</v>
      </c>
      <c r="O27" s="14">
        <v>206.31447432015</v>
      </c>
      <c r="P27" s="14">
        <v>44.488219776000001</v>
      </c>
      <c r="Q27" s="14">
        <v>163.01484494136247</v>
      </c>
      <c r="R27" s="14">
        <f>O27+P27</f>
        <v>250.80269409614999</v>
      </c>
      <c r="S27" s="15">
        <f>L27+N27</f>
        <v>619.79226107373881</v>
      </c>
    </row>
    <row r="28" spans="1:19" ht="15.6" x14ac:dyDescent="0.3">
      <c r="A28" s="1">
        <f t="shared" si="0"/>
        <v>1710</v>
      </c>
      <c r="B28" s="13"/>
      <c r="C28" s="14"/>
      <c r="D28" s="14"/>
      <c r="E28" s="14"/>
      <c r="F28" s="34"/>
      <c r="G28" s="16"/>
      <c r="H28" s="17"/>
      <c r="I28" s="17"/>
      <c r="J28" s="18"/>
      <c r="K28" s="16"/>
      <c r="L28" s="17"/>
      <c r="M28" s="17"/>
      <c r="N28" s="17"/>
      <c r="O28" s="17"/>
      <c r="P28" s="17"/>
      <c r="Q28" s="17"/>
      <c r="R28" s="29"/>
      <c r="S28" s="18"/>
    </row>
    <row r="29" spans="1:19" ht="15.6" x14ac:dyDescent="0.3">
      <c r="A29" s="1">
        <f t="shared" si="0"/>
        <v>1720</v>
      </c>
      <c r="B29" s="13"/>
      <c r="C29" s="14"/>
      <c r="D29" s="14"/>
      <c r="E29" s="14"/>
      <c r="F29" s="34"/>
      <c r="G29" s="16"/>
      <c r="H29" s="17"/>
      <c r="I29" s="17"/>
      <c r="J29" s="18"/>
      <c r="K29" s="16"/>
      <c r="L29" s="17"/>
      <c r="M29" s="17"/>
      <c r="N29" s="17"/>
      <c r="O29" s="17"/>
      <c r="P29" s="17"/>
      <c r="Q29" s="17"/>
      <c r="R29" s="29"/>
      <c r="S29" s="18"/>
    </row>
    <row r="30" spans="1:19" ht="15.6" x14ac:dyDescent="0.3">
      <c r="A30" s="1">
        <f t="shared" si="0"/>
        <v>1730</v>
      </c>
      <c r="B30" s="13"/>
      <c r="C30" s="14"/>
      <c r="D30" s="14"/>
      <c r="E30" s="14"/>
      <c r="F30" s="34"/>
      <c r="G30" s="19"/>
      <c r="H30" s="20"/>
      <c r="I30" s="20"/>
      <c r="J30" s="21"/>
      <c r="K30" s="19"/>
      <c r="L30" s="20"/>
      <c r="M30" s="20"/>
      <c r="N30" s="20"/>
      <c r="O30" s="20"/>
      <c r="P30" s="20"/>
      <c r="Q30" s="20"/>
      <c r="R30" s="29"/>
      <c r="S30" s="18"/>
    </row>
    <row r="31" spans="1:19" ht="15.6" x14ac:dyDescent="0.3">
      <c r="A31" s="1">
        <f t="shared" si="0"/>
        <v>1740</v>
      </c>
      <c r="B31" s="13"/>
      <c r="C31" s="14"/>
      <c r="D31" s="14"/>
      <c r="E31" s="14"/>
      <c r="F31" s="34"/>
      <c r="G31" s="19"/>
      <c r="H31" s="20"/>
      <c r="I31" s="20"/>
      <c r="J31" s="21"/>
      <c r="K31" s="19"/>
      <c r="L31" s="20"/>
      <c r="M31" s="20"/>
      <c r="N31" s="20"/>
      <c r="O31" s="20"/>
      <c r="P31" s="20"/>
      <c r="Q31" s="20"/>
      <c r="R31" s="29"/>
      <c r="S31" s="18"/>
    </row>
    <row r="32" spans="1:19" ht="15.6" x14ac:dyDescent="0.3">
      <c r="A32" s="1">
        <f t="shared" si="0"/>
        <v>1750</v>
      </c>
      <c r="B32" s="13">
        <v>9.7199879708747989</v>
      </c>
      <c r="C32" s="14">
        <v>10.019461827748975</v>
      </c>
      <c r="D32" s="14">
        <f>0.9*15.9014945564339</f>
        <v>14.311345100790509</v>
      </c>
      <c r="E32" s="14">
        <v>2.485406910599854</v>
      </c>
      <c r="F32" s="15">
        <f>0.02*250</f>
        <v>5</v>
      </c>
      <c r="G32" s="13">
        <v>109.14190396196467</v>
      </c>
      <c r="H32" s="14">
        <v>48.74831879365977</v>
      </c>
      <c r="I32" s="14">
        <v>53.190499291271351</v>
      </c>
      <c r="J32" s="15">
        <v>9.0602453796507323</v>
      </c>
      <c r="K32" s="13">
        <v>821.09868870967762</v>
      </c>
      <c r="L32" s="14">
        <v>367.58808664412891</v>
      </c>
      <c r="M32" s="14">
        <v>1081.2377108433736</v>
      </c>
      <c r="N32" s="14">
        <v>439.31831192250007</v>
      </c>
      <c r="O32" s="14">
        <v>349.34334901013335</v>
      </c>
      <c r="P32" s="14">
        <v>202.31386185599999</v>
      </c>
      <c r="Q32" s="14">
        <v>179.39285851708451</v>
      </c>
      <c r="R32" s="14">
        <f>O32+P32</f>
        <v>551.65721086613337</v>
      </c>
      <c r="S32" s="15">
        <f>L32+N32</f>
        <v>806.90639856662892</v>
      </c>
    </row>
    <row r="33" spans="1:19" ht="15.6" x14ac:dyDescent="0.3">
      <c r="A33" s="1">
        <f t="shared" si="0"/>
        <v>1760</v>
      </c>
      <c r="B33" s="13"/>
      <c r="C33" s="14"/>
      <c r="D33" s="14"/>
      <c r="E33" s="14"/>
      <c r="F33" s="34"/>
      <c r="G33" s="16"/>
      <c r="H33" s="17"/>
      <c r="I33" s="17"/>
      <c r="J33" s="18"/>
      <c r="K33" s="16"/>
      <c r="L33" s="17"/>
      <c r="M33" s="17"/>
      <c r="N33" s="17"/>
      <c r="O33" s="17"/>
      <c r="P33" s="17"/>
      <c r="Q33" s="17"/>
      <c r="R33" s="29"/>
      <c r="S33" s="18"/>
    </row>
    <row r="34" spans="1:19" ht="15.6" x14ac:dyDescent="0.3">
      <c r="A34" s="1">
        <f t="shared" si="0"/>
        <v>1770</v>
      </c>
      <c r="B34" s="13"/>
      <c r="C34" s="14"/>
      <c r="D34" s="14"/>
      <c r="E34" s="14"/>
      <c r="F34" s="34"/>
      <c r="G34" s="19"/>
      <c r="H34" s="20"/>
      <c r="I34" s="20"/>
      <c r="J34" s="21"/>
      <c r="K34" s="19"/>
      <c r="L34" s="20"/>
      <c r="M34" s="20"/>
      <c r="N34" s="20"/>
      <c r="O34" s="20"/>
      <c r="P34" s="20"/>
      <c r="Q34" s="20"/>
      <c r="R34" s="29"/>
      <c r="S34" s="18"/>
    </row>
    <row r="35" spans="1:19" ht="15.6" x14ac:dyDescent="0.3">
      <c r="A35" s="1">
        <f t="shared" si="0"/>
        <v>1780</v>
      </c>
      <c r="B35" s="13">
        <v>15.477022821327383</v>
      </c>
      <c r="C35" s="14">
        <v>12.874445597126819</v>
      </c>
      <c r="D35" s="14">
        <v>12.305773523074926</v>
      </c>
      <c r="E35" s="14">
        <v>1.5132280696504448</v>
      </c>
      <c r="F35" s="34"/>
      <c r="G35" s="13">
        <v>172.34913058549765</v>
      </c>
      <c r="H35" s="14">
        <v>77.610759493670884</v>
      </c>
      <c r="I35" s="14">
        <v>34.996235500103751</v>
      </c>
      <c r="J35" s="15">
        <v>7.1019296289281888</v>
      </c>
      <c r="K35" s="13">
        <v>1627.3199400000001</v>
      </c>
      <c r="L35" s="14">
        <v>466.76587978823528</v>
      </c>
      <c r="M35" s="14">
        <v>1962</v>
      </c>
      <c r="N35" s="14">
        <v>642.52611851000006</v>
      </c>
      <c r="O35" s="14">
        <v>858.66666666666663</v>
      </c>
      <c r="P35" s="14">
        <v>294.8756836032</v>
      </c>
      <c r="Q35" s="14">
        <v>147.15198191139206</v>
      </c>
      <c r="R35" s="14">
        <f>O35+P35</f>
        <v>1153.5423502698666</v>
      </c>
      <c r="S35" s="15">
        <f>L35+N35</f>
        <v>1109.2919982982353</v>
      </c>
    </row>
    <row r="36" spans="1:19" ht="15.6" x14ac:dyDescent="0.3">
      <c r="A36" s="1">
        <f t="shared" si="0"/>
        <v>1790</v>
      </c>
      <c r="B36" s="13"/>
      <c r="C36" s="14"/>
      <c r="D36" s="14"/>
      <c r="E36" s="14"/>
      <c r="F36" s="34"/>
      <c r="G36" s="19"/>
      <c r="H36" s="20"/>
      <c r="I36" s="20"/>
      <c r="J36" s="21"/>
      <c r="K36" s="19"/>
      <c r="L36" s="20"/>
      <c r="M36" s="20"/>
      <c r="N36" s="20"/>
      <c r="O36" s="20"/>
      <c r="P36" s="20"/>
      <c r="Q36" s="20"/>
      <c r="R36" s="17"/>
      <c r="S36" s="18"/>
    </row>
    <row r="37" spans="1:19" ht="15.6" x14ac:dyDescent="0.3">
      <c r="A37" s="1">
        <f t="shared" si="0"/>
        <v>1800</v>
      </c>
      <c r="B37" s="13"/>
      <c r="C37" s="14"/>
      <c r="D37" s="14"/>
      <c r="E37" s="14"/>
      <c r="F37" s="34"/>
      <c r="G37" s="19"/>
      <c r="H37" s="20"/>
      <c r="I37" s="20"/>
      <c r="J37" s="21"/>
      <c r="K37" s="19"/>
      <c r="L37" s="20"/>
      <c r="M37" s="20"/>
      <c r="N37" s="20"/>
      <c r="O37" s="20"/>
      <c r="P37" s="20"/>
      <c r="Q37" s="20"/>
      <c r="R37" s="17"/>
      <c r="S37" s="18"/>
    </row>
    <row r="38" spans="1:19" ht="15.6" x14ac:dyDescent="0.3">
      <c r="A38" s="1">
        <f t="shared" si="0"/>
        <v>1810</v>
      </c>
      <c r="B38" s="13"/>
      <c r="C38" s="14"/>
      <c r="D38" s="14"/>
      <c r="E38" s="14"/>
      <c r="F38" s="34"/>
      <c r="G38" s="19"/>
      <c r="H38" s="20"/>
      <c r="I38" s="20"/>
      <c r="J38" s="21"/>
      <c r="K38" s="19"/>
      <c r="L38" s="20"/>
      <c r="M38" s="20"/>
      <c r="N38" s="20"/>
      <c r="O38" s="20"/>
      <c r="P38" s="20"/>
      <c r="Q38" s="20"/>
      <c r="R38" s="17"/>
      <c r="S38" s="18"/>
    </row>
    <row r="39" spans="1:19" ht="15.6" x14ac:dyDescent="0.3">
      <c r="A39" s="1">
        <f t="shared" si="0"/>
        <v>1820</v>
      </c>
      <c r="B39" s="13">
        <f>B35*(1+((B53/B52)-1)/2)</f>
        <v>19.991154477547866</v>
      </c>
      <c r="C39" s="14">
        <f>C35*(1+((C53/C52)-1)/2)</f>
        <v>18.024223835977544</v>
      </c>
      <c r="D39" s="14">
        <f>D35*(1+((D53/D52)-1)/2)</f>
        <v>16.407698030766571</v>
      </c>
      <c r="E39" s="14">
        <v>3</v>
      </c>
      <c r="F39" s="15"/>
      <c r="G39" s="13">
        <f>G35*B53/B52</f>
        <v>272.88612342703794</v>
      </c>
      <c r="H39" s="14">
        <f t="shared" ref="H39:I39" si="1">H35*C53/C52</f>
        <v>139.6993670886076</v>
      </c>
      <c r="I39" s="14">
        <f t="shared" si="1"/>
        <v>58.327059166839582</v>
      </c>
      <c r="J39" s="15">
        <v>15</v>
      </c>
      <c r="K39" s="19"/>
      <c r="L39" s="20"/>
      <c r="M39" s="20"/>
      <c r="N39" s="20"/>
      <c r="O39" s="20"/>
      <c r="P39" s="20"/>
      <c r="Q39" s="20"/>
      <c r="R39" s="17"/>
      <c r="S39" s="18"/>
    </row>
    <row r="40" spans="1:19" ht="15.6" x14ac:dyDescent="0.3">
      <c r="A40" s="1">
        <f t="shared" si="0"/>
        <v>1830</v>
      </c>
      <c r="B40" s="13"/>
      <c r="C40" s="14"/>
      <c r="D40" s="14"/>
      <c r="E40" s="14"/>
      <c r="F40" s="34"/>
      <c r="G40" s="13"/>
      <c r="H40" s="14"/>
      <c r="I40" s="14"/>
      <c r="J40" s="15"/>
      <c r="K40" s="19"/>
      <c r="L40" s="20"/>
      <c r="M40" s="20"/>
      <c r="N40" s="20"/>
      <c r="O40" s="20"/>
      <c r="P40" s="20"/>
      <c r="Q40" s="20"/>
      <c r="R40" s="17"/>
      <c r="S40" s="18"/>
    </row>
    <row r="41" spans="1:19" ht="15.6" x14ac:dyDescent="0.3">
      <c r="A41" s="1">
        <f t="shared" si="0"/>
        <v>1840</v>
      </c>
      <c r="B41" s="13"/>
      <c r="C41" s="14"/>
      <c r="D41" s="14"/>
      <c r="E41" s="14"/>
      <c r="F41" s="34"/>
      <c r="G41" s="13"/>
      <c r="H41" s="14"/>
      <c r="I41" s="14"/>
      <c r="J41" s="15"/>
      <c r="K41" s="19"/>
      <c r="L41" s="20"/>
      <c r="M41" s="20"/>
      <c r="N41" s="20"/>
      <c r="O41" s="20"/>
      <c r="P41" s="20"/>
      <c r="Q41" s="20"/>
      <c r="R41" s="17"/>
      <c r="S41" s="18"/>
    </row>
    <row r="42" spans="1:19" ht="16.2" thickBot="1" x14ac:dyDescent="0.35">
      <c r="A42" s="1">
        <f t="shared" si="0"/>
        <v>1850</v>
      </c>
      <c r="B42" s="22">
        <f>B39*(1+((B54/B53)-1)/3)</f>
        <v>19.289710460791799</v>
      </c>
      <c r="C42" s="23">
        <f>C39*(1+((C54/C53)-1)/3)</f>
        <v>20.026915373308384</v>
      </c>
      <c r="D42" s="23">
        <f>D39*(1+((D54/D53)-1)/3)</f>
        <v>18.595391101535448</v>
      </c>
      <c r="E42" s="23">
        <v>5</v>
      </c>
      <c r="F42" s="24">
        <f>0.015*250</f>
        <v>3.75</v>
      </c>
      <c r="G42" s="22">
        <f>G39*B54/B53</f>
        <v>244.161268329455</v>
      </c>
      <c r="H42" s="23">
        <f t="shared" ref="H42:I42" si="2">H39*C54/C53</f>
        <v>186.26582278481015</v>
      </c>
      <c r="I42" s="23">
        <f t="shared" si="2"/>
        <v>81.657882833575414</v>
      </c>
      <c r="J42" s="24">
        <v>29.5</v>
      </c>
      <c r="K42" s="30"/>
      <c r="L42" s="31"/>
      <c r="M42" s="31"/>
      <c r="N42" s="31"/>
      <c r="O42" s="31"/>
      <c r="P42" s="31"/>
      <c r="Q42" s="31"/>
      <c r="R42" s="32"/>
      <c r="S42" s="33"/>
    </row>
    <row r="43" spans="1:19" ht="16.2" thickTop="1" x14ac:dyDescent="0.3">
      <c r="B43" s="7"/>
      <c r="C43" s="7"/>
      <c r="D43" s="7"/>
      <c r="E43" s="7"/>
      <c r="Q43" s="1"/>
    </row>
    <row r="44" spans="1:19" ht="15.6" x14ac:dyDescent="0.3">
      <c r="A44" s="2" t="s">
        <v>18</v>
      </c>
      <c r="Q44" s="1"/>
    </row>
    <row r="45" spans="1:19" ht="15.6" x14ac:dyDescent="0.3">
      <c r="A45" s="1" t="s">
        <v>21</v>
      </c>
    </row>
    <row r="46" spans="1:19" ht="15.6" x14ac:dyDescent="0.3">
      <c r="A46" s="1" t="s">
        <v>17</v>
      </c>
    </row>
    <row r="47" spans="1:19" ht="15.6" x14ac:dyDescent="0.3">
      <c r="A47" s="1" t="s">
        <v>20</v>
      </c>
    </row>
    <row r="48" spans="1:19" ht="15.6" x14ac:dyDescent="0.3">
      <c r="A48" s="1" t="s">
        <v>19</v>
      </c>
    </row>
    <row r="49" spans="1:5" ht="15.6" x14ac:dyDescent="0.3">
      <c r="A49" s="1"/>
    </row>
    <row r="50" spans="1:5" ht="15.6" x14ac:dyDescent="0.3">
      <c r="A50" s="1" t="s">
        <v>16</v>
      </c>
    </row>
    <row r="51" spans="1:5" ht="15" x14ac:dyDescent="0.3">
      <c r="B51" s="8" t="s">
        <v>11</v>
      </c>
      <c r="C51" s="8" t="s">
        <v>12</v>
      </c>
      <c r="D51" s="8" t="s">
        <v>13</v>
      </c>
      <c r="E51" s="8"/>
    </row>
    <row r="52" spans="1:5" ht="15.6" x14ac:dyDescent="0.3">
      <c r="A52" s="1">
        <v>1780</v>
      </c>
      <c r="B52" s="9">
        <v>12</v>
      </c>
      <c r="C52" s="9">
        <v>5</v>
      </c>
      <c r="D52" s="9">
        <v>3</v>
      </c>
    </row>
    <row r="53" spans="1:5" ht="15.6" x14ac:dyDescent="0.3">
      <c r="A53" s="1">
        <v>1820</v>
      </c>
      <c r="B53" s="9">
        <v>19</v>
      </c>
      <c r="C53" s="9">
        <v>9</v>
      </c>
      <c r="D53" s="9">
        <v>5</v>
      </c>
    </row>
    <row r="54" spans="1:5" ht="15.6" x14ac:dyDescent="0.3">
      <c r="A54" s="1">
        <v>1850</v>
      </c>
      <c r="B54" s="9">
        <v>17</v>
      </c>
      <c r="C54" s="9">
        <v>12</v>
      </c>
      <c r="D54" s="9">
        <v>7</v>
      </c>
    </row>
  </sheetData>
  <mergeCells count="3">
    <mergeCell ref="G5:J5"/>
    <mergeCell ref="B5:F5"/>
    <mergeCell ref="K5:S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3" customWidth="1"/>
    <col min="4" max="4" width="32.6640625" style="3" customWidth="1"/>
    <col min="5" max="16384" width="10.77734375" style="3"/>
  </cols>
  <sheetData>
    <row r="1" spans="1:4" x14ac:dyDescent="0.3">
      <c r="A1" s="2" t="s">
        <v>34</v>
      </c>
    </row>
    <row r="2" spans="1:4" x14ac:dyDescent="0.3">
      <c r="A2" s="1" t="s">
        <v>4</v>
      </c>
    </row>
    <row r="3" spans="1:4" x14ac:dyDescent="0.3">
      <c r="A3" s="4"/>
      <c r="B3" s="6" t="s">
        <v>8</v>
      </c>
      <c r="C3" s="6" t="s">
        <v>7</v>
      </c>
      <c r="D3" s="6" t="s">
        <v>1</v>
      </c>
    </row>
    <row r="4" spans="1:4" x14ac:dyDescent="0.3">
      <c r="A4" s="4" t="s">
        <v>33</v>
      </c>
      <c r="B4" s="5">
        <v>2.9000000000000001E-2</v>
      </c>
      <c r="C4" s="5">
        <v>1.4999999999999999E-2</v>
      </c>
      <c r="D4" s="5">
        <f t="shared" ref="D4:D9" si="0">B4+C4</f>
        <v>4.3999999999999997E-2</v>
      </c>
    </row>
    <row r="5" spans="1:4" x14ac:dyDescent="0.3">
      <c r="A5" s="4" t="s">
        <v>32</v>
      </c>
      <c r="B5" s="5">
        <v>8.9999999999999993E-3</v>
      </c>
      <c r="C5" s="5">
        <v>1.2E-2</v>
      </c>
      <c r="D5" s="5">
        <f t="shared" si="0"/>
        <v>2.0999999999999998E-2</v>
      </c>
    </row>
    <row r="6" spans="1:4" x14ac:dyDescent="0.3">
      <c r="A6" s="4" t="s">
        <v>31</v>
      </c>
      <c r="B6" s="5">
        <v>3.3000000000000002E-2</v>
      </c>
      <c r="C6" s="5">
        <v>1.9E-2</v>
      </c>
      <c r="D6" s="5">
        <f t="shared" si="0"/>
        <v>5.2000000000000005E-2</v>
      </c>
    </row>
    <row r="7" spans="1:4" x14ac:dyDescent="0.3">
      <c r="A7" s="4" t="s">
        <v>5</v>
      </c>
      <c r="B7" s="5">
        <v>1.7000000000000001E-2</v>
      </c>
      <c r="C7" s="5">
        <v>7.0000000000000001E-3</v>
      </c>
      <c r="D7" s="5">
        <f t="shared" si="0"/>
        <v>2.4E-2</v>
      </c>
    </row>
    <row r="8" spans="1:4" x14ac:dyDescent="0.3">
      <c r="A8" s="4" t="s">
        <v>35</v>
      </c>
      <c r="B8" s="5">
        <v>1.4999999999999999E-2</v>
      </c>
      <c r="C8" s="5">
        <f>(11.98+3.85+4.48+6.08+6.25+6.34+5.86+6.78+11.85)/1100</f>
        <v>5.7700000000000008E-2</v>
      </c>
      <c r="D8" s="5">
        <f t="shared" si="0"/>
        <v>7.2700000000000015E-2</v>
      </c>
    </row>
    <row r="9" spans="1:4" x14ac:dyDescent="0.3">
      <c r="A9" s="4" t="s">
        <v>36</v>
      </c>
      <c r="B9" s="5">
        <f>(0.49+0.76)/110</f>
        <v>1.1363636363636364E-2</v>
      </c>
      <c r="C9" s="5">
        <f>3.65%/1.1</f>
        <v>3.318181818181818E-2</v>
      </c>
      <c r="D9" s="5">
        <f t="shared" si="0"/>
        <v>4.4545454545454541E-2</v>
      </c>
    </row>
    <row r="12" spans="1:4" x14ac:dyDescent="0.3">
      <c r="A12" s="4" t="s">
        <v>6</v>
      </c>
    </row>
    <row r="13" spans="1:4" x14ac:dyDescent="0.3">
      <c r="A13" s="4" t="s">
        <v>30</v>
      </c>
    </row>
    <row r="14" spans="1:4" x14ac:dyDescent="0.3">
      <c r="A14" s="4" t="s">
        <v>38</v>
      </c>
    </row>
    <row r="15" spans="1:4" x14ac:dyDescent="0.3">
      <c r="A15" s="4" t="s">
        <v>37</v>
      </c>
    </row>
    <row r="16" spans="1:4" x14ac:dyDescent="0.3">
      <c r="A16" s="4"/>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Graphiques</vt:lpstr>
      </vt:variant>
      <vt:variant>
        <vt:i4>3</vt:i4>
      </vt:variant>
    </vt:vector>
  </HeadingPairs>
  <TitlesOfParts>
    <vt:vector size="6" baseType="lpstr">
      <vt:lpstr>ReadMe</vt:lpstr>
      <vt:lpstr>DataG9.1</vt:lpstr>
      <vt:lpstr>DataG9.3</vt:lpstr>
      <vt:lpstr>G9.1</vt:lpstr>
      <vt:lpstr>G9.2</vt:lpstr>
      <vt:lpstr>G9.3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2019-07-29T16:58:19Z</dcterms:modified>
</cp:coreProperties>
</file>