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data\CentralBanks\"/>
    </mc:Choice>
  </mc:AlternateContent>
  <bookViews>
    <workbookView xWindow="0" yWindow="0" windowWidth="20160" windowHeight="9732"/>
  </bookViews>
  <sheets>
    <sheet name="Series" sheetId="1" r:id="rId1"/>
    <sheet name="ECBBalanceSheet" sheetId="2" r:id="rId2"/>
    <sheet name="GDPEurostat" sheetId="3" r:id="rId3"/>
  </sheets>
  <calcPr calcId="152511"/>
</workbook>
</file>

<file path=xl/calcChain.xml><?xml version="1.0" encoding="utf-8"?>
<calcChain xmlns="http://schemas.openxmlformats.org/spreadsheetml/2006/main">
  <c r="F81" i="1" l="1"/>
  <c r="AE80" i="1"/>
  <c r="AE81" i="1"/>
  <c r="T155" i="1"/>
  <c r="S155" i="1"/>
  <c r="T154" i="1"/>
  <c r="S154" i="1"/>
  <c r="T153" i="1"/>
  <c r="S153" i="1"/>
  <c r="T152" i="1"/>
  <c r="S152" i="1"/>
  <c r="T151" i="1"/>
  <c r="S151" i="1"/>
  <c r="T150" i="1"/>
  <c r="S150" i="1"/>
  <c r="T149" i="1"/>
  <c r="S149" i="1"/>
  <c r="T148" i="1"/>
  <c r="S148" i="1"/>
  <c r="T147" i="1"/>
  <c r="S147" i="1"/>
  <c r="T146" i="1"/>
  <c r="S146" i="1"/>
  <c r="T145" i="1"/>
  <c r="S145" i="1"/>
  <c r="T144" i="1"/>
  <c r="S144" i="1"/>
  <c r="T143" i="1"/>
  <c r="S143" i="1"/>
  <c r="T142" i="1"/>
  <c r="S142" i="1"/>
  <c r="T141" i="1"/>
  <c r="S141" i="1"/>
  <c r="T140" i="1"/>
  <c r="S140" i="1"/>
  <c r="T139" i="1"/>
  <c r="S139" i="1"/>
  <c r="T138" i="1"/>
  <c r="S138" i="1"/>
  <c r="T137" i="1"/>
  <c r="S137" i="1"/>
  <c r="T136" i="1"/>
  <c r="S136" i="1"/>
  <c r="T135" i="1"/>
  <c r="S135" i="1"/>
  <c r="T134" i="1"/>
  <c r="S134" i="1"/>
  <c r="T133" i="1"/>
  <c r="S133" i="1"/>
  <c r="T132" i="1"/>
  <c r="S132" i="1"/>
  <c r="T131" i="1"/>
  <c r="S131" i="1"/>
  <c r="T130" i="1"/>
  <c r="S130" i="1"/>
  <c r="T129" i="1"/>
  <c r="S129" i="1"/>
  <c r="T128" i="1"/>
  <c r="S128" i="1"/>
  <c r="T127" i="1"/>
  <c r="S127" i="1"/>
  <c r="T126" i="1"/>
  <c r="S126" i="1"/>
  <c r="T125" i="1"/>
  <c r="S125" i="1"/>
  <c r="T124" i="1"/>
  <c r="S124" i="1"/>
  <c r="T123" i="1"/>
  <c r="S123" i="1"/>
  <c r="T122" i="1"/>
  <c r="S122" i="1"/>
  <c r="T121" i="1"/>
  <c r="S121" i="1"/>
  <c r="T120" i="1"/>
  <c r="S120" i="1"/>
  <c r="T119" i="1"/>
  <c r="S119" i="1"/>
  <c r="T118" i="1"/>
  <c r="S118" i="1"/>
  <c r="T117" i="1"/>
  <c r="S117" i="1"/>
  <c r="T116" i="1"/>
  <c r="S116" i="1"/>
  <c r="T115" i="1"/>
  <c r="S115" i="1"/>
  <c r="T114" i="1"/>
  <c r="S114" i="1"/>
  <c r="T113" i="1"/>
  <c r="S113" i="1"/>
  <c r="T112" i="1"/>
  <c r="S112" i="1"/>
  <c r="T111" i="1"/>
  <c r="S111" i="1"/>
  <c r="T110" i="1"/>
  <c r="S110" i="1"/>
  <c r="T109" i="1"/>
  <c r="S109" i="1"/>
  <c r="T108" i="1"/>
  <c r="S108" i="1"/>
  <c r="T107" i="1"/>
  <c r="S107" i="1"/>
  <c r="T106" i="1"/>
  <c r="S106" i="1"/>
  <c r="T105" i="1"/>
  <c r="S105" i="1"/>
  <c r="T104" i="1"/>
  <c r="S104" i="1"/>
  <c r="T103" i="1"/>
  <c r="S103" i="1"/>
  <c r="T102" i="1"/>
  <c r="S102" i="1"/>
  <c r="T101" i="1"/>
  <c r="S101" i="1"/>
  <c r="T100" i="1"/>
  <c r="S100" i="1"/>
  <c r="T99" i="1"/>
  <c r="S99" i="1"/>
  <c r="T98" i="1"/>
  <c r="S98" i="1"/>
  <c r="T97" i="1"/>
  <c r="S97" i="1"/>
  <c r="T96" i="1"/>
  <c r="S96" i="1"/>
  <c r="T95" i="1"/>
  <c r="S95" i="1"/>
  <c r="T94" i="1"/>
  <c r="S94" i="1"/>
  <c r="T93" i="1"/>
  <c r="S93" i="1"/>
  <c r="T92" i="1"/>
  <c r="S92" i="1"/>
  <c r="T91" i="1"/>
  <c r="S91" i="1"/>
  <c r="T90" i="1"/>
  <c r="S90" i="1"/>
  <c r="T89" i="1"/>
  <c r="S89" i="1"/>
  <c r="T88" i="1"/>
  <c r="S88" i="1"/>
  <c r="T87" i="1"/>
  <c r="S87" i="1"/>
  <c r="T86" i="1"/>
  <c r="S86" i="1"/>
  <c r="T85" i="1"/>
  <c r="S85" i="1"/>
  <c r="T84" i="1"/>
  <c r="S84" i="1"/>
  <c r="T83" i="1"/>
  <c r="S83" i="1"/>
  <c r="T82" i="1"/>
  <c r="S82" i="1"/>
  <c r="T79" i="1"/>
  <c r="S79" i="1"/>
  <c r="T78" i="1"/>
  <c r="S78" i="1"/>
  <c r="T77" i="1"/>
  <c r="S77" i="1"/>
  <c r="T76" i="1"/>
  <c r="S76" i="1"/>
  <c r="T75" i="1"/>
  <c r="S75" i="1"/>
  <c r="T74" i="1"/>
  <c r="S74" i="1"/>
  <c r="T73" i="1"/>
  <c r="S73" i="1"/>
  <c r="T72" i="1"/>
  <c r="S72" i="1"/>
  <c r="T71" i="1"/>
  <c r="S71" i="1"/>
  <c r="T70" i="1"/>
  <c r="S70" i="1"/>
  <c r="T69" i="1"/>
  <c r="S69" i="1"/>
  <c r="T68" i="1"/>
  <c r="S68" i="1"/>
  <c r="T67" i="1"/>
  <c r="S67" i="1"/>
  <c r="T66" i="1"/>
  <c r="S66" i="1"/>
  <c r="T65" i="1"/>
  <c r="S65" i="1"/>
  <c r="T64" i="1"/>
  <c r="S64" i="1"/>
  <c r="T63" i="1"/>
  <c r="S63" i="1"/>
  <c r="T62" i="1"/>
  <c r="S62" i="1"/>
  <c r="T61" i="1"/>
  <c r="S61" i="1"/>
  <c r="T60" i="1"/>
  <c r="S60" i="1"/>
  <c r="T59" i="1"/>
  <c r="S59"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S42" i="1"/>
  <c r="T41" i="1"/>
  <c r="S41" i="1"/>
  <c r="T40" i="1"/>
  <c r="S40" i="1"/>
  <c r="T39" i="1"/>
  <c r="S39" i="1"/>
  <c r="T38" i="1"/>
  <c r="S38" i="1"/>
  <c r="S37" i="1"/>
  <c r="K151" i="1"/>
  <c r="K152" i="1" s="1"/>
  <c r="K153" i="1" l="1"/>
  <c r="K154" i="1" l="1"/>
  <c r="K155" i="1" s="1"/>
  <c r="L151" i="1" l="1"/>
  <c r="L154" i="1"/>
  <c r="J84" i="1"/>
  <c r="J82" i="1"/>
  <c r="J81" i="1"/>
  <c r="J80" i="1"/>
  <c r="J79" i="1"/>
  <c r="J78" i="1"/>
  <c r="J76" i="1"/>
  <c r="J52" i="1"/>
  <c r="AE147" i="1"/>
  <c r="AE146" i="1"/>
  <c r="AE145" i="1"/>
  <c r="AE144" i="1"/>
  <c r="AE143" i="1"/>
  <c r="AE142" i="1"/>
  <c r="AE141" i="1"/>
  <c r="AE140" i="1"/>
  <c r="AE139" i="1"/>
  <c r="AE138" i="1"/>
  <c r="AE137" i="1"/>
  <c r="AE136" i="1"/>
  <c r="AE135" i="1"/>
  <c r="AE134" i="1"/>
  <c r="AE133" i="1"/>
  <c r="AE132" i="1"/>
  <c r="AE131" i="1"/>
  <c r="AE130" i="1"/>
  <c r="AE129" i="1"/>
  <c r="AE128" i="1"/>
  <c r="AE127" i="1"/>
  <c r="AE126" i="1"/>
  <c r="AE125" i="1"/>
  <c r="AE124" i="1"/>
  <c r="AE123" i="1"/>
  <c r="AE122" i="1"/>
  <c r="AE121" i="1"/>
  <c r="AE120" i="1"/>
  <c r="AE119" i="1"/>
  <c r="AE118" i="1"/>
  <c r="AE117" i="1"/>
  <c r="AE116" i="1"/>
  <c r="AE115" i="1"/>
  <c r="AE114" i="1"/>
  <c r="AE113" i="1"/>
  <c r="AE112" i="1"/>
  <c r="AE111" i="1"/>
  <c r="AE110" i="1"/>
  <c r="AE109" i="1"/>
  <c r="AE108" i="1"/>
  <c r="AE107" i="1"/>
  <c r="AE106" i="1"/>
  <c r="AE105" i="1"/>
  <c r="AE104" i="1"/>
  <c r="AE103" i="1"/>
  <c r="AE102" i="1"/>
  <c r="AE101" i="1"/>
  <c r="AE100" i="1"/>
  <c r="AE99" i="1"/>
  <c r="AE98" i="1"/>
  <c r="AE97" i="1"/>
  <c r="AE96" i="1"/>
  <c r="AE95" i="1"/>
  <c r="AE94" i="1"/>
  <c r="AE93" i="1"/>
  <c r="AE92" i="1"/>
  <c r="AE91" i="1"/>
  <c r="AE90" i="1"/>
  <c r="AE89" i="1"/>
  <c r="AE88" i="1"/>
  <c r="AE87" i="1"/>
  <c r="AE86" i="1"/>
  <c r="AE85" i="1"/>
  <c r="J85" i="1" s="1"/>
  <c r="AE84" i="1"/>
  <c r="AE83" i="1"/>
  <c r="J83" i="1" s="1"/>
  <c r="AE82" i="1"/>
  <c r="AE79" i="1"/>
  <c r="AE78" i="1"/>
  <c r="AE77" i="1"/>
  <c r="J77" i="1" s="1"/>
  <c r="AE76" i="1"/>
  <c r="AE75" i="1"/>
  <c r="J75" i="1" s="1"/>
  <c r="AE74" i="1"/>
  <c r="AE73" i="1"/>
  <c r="AE72" i="1"/>
  <c r="AE71" i="1"/>
  <c r="AE70" i="1"/>
  <c r="AE69" i="1"/>
  <c r="AE68" i="1"/>
  <c r="AE67" i="1"/>
  <c r="AE66" i="1"/>
  <c r="AE65" i="1"/>
  <c r="AE64" i="1"/>
  <c r="AE63" i="1"/>
  <c r="AE62" i="1"/>
  <c r="AE61" i="1"/>
  <c r="AE60" i="1"/>
  <c r="AE59" i="1"/>
  <c r="AE58" i="1"/>
  <c r="AE57" i="1"/>
  <c r="AE56" i="1"/>
  <c r="AE55" i="1"/>
  <c r="J55" i="1" s="1"/>
  <c r="AE54" i="1"/>
  <c r="J54" i="1" s="1"/>
  <c r="AE53" i="1"/>
  <c r="J53" i="1" s="1"/>
  <c r="AE52" i="1"/>
  <c r="AE51" i="1"/>
  <c r="J51" i="1" s="1"/>
  <c r="AE50" i="1"/>
  <c r="J50" i="1" s="1"/>
  <c r="AE49" i="1"/>
  <c r="J49" i="1" s="1"/>
  <c r="AE48" i="1"/>
  <c r="J48" i="1" s="1"/>
  <c r="AE47" i="1"/>
  <c r="J47" i="1" s="1"/>
  <c r="AE46" i="1"/>
  <c r="J46" i="1" s="1"/>
  <c r="AE45" i="1"/>
  <c r="J45" i="1" s="1"/>
  <c r="AE44" i="1"/>
  <c r="J44" i="1" s="1"/>
  <c r="AE43" i="1"/>
  <c r="J43" i="1" s="1"/>
  <c r="AE42" i="1"/>
  <c r="J42" i="1" s="1"/>
  <c r="AE41" i="1"/>
  <c r="J41" i="1" s="1"/>
  <c r="AE40" i="1"/>
  <c r="J40" i="1" s="1"/>
  <c r="AE39" i="1"/>
  <c r="J39" i="1" s="1"/>
  <c r="AE38" i="1"/>
  <c r="J38" i="1" s="1"/>
  <c r="AE37" i="1"/>
  <c r="J37" i="1" s="1"/>
  <c r="V80" i="1" l="1"/>
  <c r="T80" i="1"/>
  <c r="S80" i="1"/>
  <c r="T81" i="1"/>
  <c r="S81" i="1"/>
  <c r="U151" i="1"/>
  <c r="U150" i="1"/>
  <c r="R151" i="1" s="1"/>
  <c r="U149" i="1"/>
  <c r="U148" i="1"/>
  <c r="U143" i="1"/>
  <c r="U142" i="1"/>
  <c r="U141" i="1"/>
  <c r="U140" i="1"/>
  <c r="AC155" i="1"/>
  <c r="U155" i="1" s="1"/>
  <c r="AC154" i="1"/>
  <c r="U154" i="1" s="1"/>
  <c r="AC153" i="1"/>
  <c r="U153" i="1" s="1"/>
  <c r="AC152" i="1"/>
  <c r="U152" i="1" s="1"/>
  <c r="AC151" i="1"/>
  <c r="AC150" i="1"/>
  <c r="AC149" i="1"/>
  <c r="AC148" i="1"/>
  <c r="AC147" i="1"/>
  <c r="U147" i="1" s="1"/>
  <c r="AC146" i="1"/>
  <c r="U146" i="1" s="1"/>
  <c r="AC145" i="1"/>
  <c r="U145" i="1" s="1"/>
  <c r="AC144" i="1"/>
  <c r="U144" i="1" s="1"/>
  <c r="AC143" i="1"/>
  <c r="AC142" i="1"/>
  <c r="AC141" i="1"/>
  <c r="AC140" i="1"/>
  <c r="AC139" i="1"/>
  <c r="U139" i="1" s="1"/>
  <c r="AC138" i="1"/>
  <c r="U138" i="1" s="1"/>
  <c r="AC137" i="1"/>
  <c r="U137" i="1" s="1"/>
  <c r="AC136" i="1"/>
  <c r="U136" i="1" s="1"/>
  <c r="J7" i="3"/>
  <c r="J51" i="2" s="1"/>
  <c r="V7" i="3"/>
  <c r="K51" i="2"/>
  <c r="L51" i="2"/>
  <c r="M51" i="2"/>
  <c r="N51" i="2"/>
  <c r="O51" i="2"/>
  <c r="P51" i="2"/>
  <c r="Q51" i="2"/>
  <c r="R51" i="2"/>
  <c r="S51" i="2"/>
  <c r="T51" i="2"/>
  <c r="U51" i="2"/>
  <c r="V51" i="2"/>
  <c r="Y154" i="1"/>
  <c r="P154" i="1" s="1"/>
  <c r="Y153" i="1"/>
  <c r="P153" i="1" s="1"/>
  <c r="Y152" i="1"/>
  <c r="Y151" i="1"/>
  <c r="Y150" i="1"/>
  <c r="Y149" i="1"/>
  <c r="Y148" i="1"/>
  <c r="P148" i="1" s="1"/>
  <c r="Y147" i="1"/>
  <c r="P147" i="1" s="1"/>
  <c r="Y146" i="1"/>
  <c r="P146" i="1" s="1"/>
  <c r="Y145" i="1"/>
  <c r="P145" i="1" s="1"/>
  <c r="Y144" i="1"/>
  <c r="Y155" i="1"/>
  <c r="P155" i="1" s="1"/>
  <c r="T37" i="1"/>
  <c r="T36" i="1"/>
  <c r="S36" i="1"/>
  <c r="T35" i="1"/>
  <c r="S35" i="1"/>
  <c r="T34" i="1"/>
  <c r="S34" i="1"/>
  <c r="T33" i="1"/>
  <c r="S33" i="1"/>
  <c r="T32" i="1"/>
  <c r="S32" i="1"/>
  <c r="T31" i="1"/>
  <c r="S31" i="1"/>
  <c r="T30" i="1"/>
  <c r="S30" i="1"/>
  <c r="T29" i="1"/>
  <c r="S29" i="1"/>
  <c r="T28" i="1"/>
  <c r="S28" i="1"/>
  <c r="T27" i="1"/>
  <c r="S27" i="1"/>
  <c r="T26" i="1"/>
  <c r="S26" i="1"/>
  <c r="T25" i="1"/>
  <c r="S25" i="1"/>
  <c r="T24" i="1"/>
  <c r="S24" i="1"/>
  <c r="T23" i="1"/>
  <c r="S23" i="1"/>
  <c r="T22" i="1"/>
  <c r="S22" i="1"/>
  <c r="T21" i="1"/>
  <c r="S21" i="1"/>
  <c r="T20" i="1"/>
  <c r="S20" i="1"/>
  <c r="T19" i="1"/>
  <c r="S19" i="1"/>
  <c r="T18" i="1"/>
  <c r="S18" i="1"/>
  <c r="T17" i="1"/>
  <c r="S17" i="1"/>
  <c r="T16" i="1"/>
  <c r="S16" i="1"/>
  <c r="T15" i="1"/>
  <c r="S15" i="1"/>
  <c r="T14" i="1"/>
  <c r="S14" i="1"/>
  <c r="T13" i="1"/>
  <c r="S13" i="1"/>
  <c r="T12" i="1"/>
  <c r="S12" i="1"/>
  <c r="T11" i="1"/>
  <c r="S11" i="1"/>
  <c r="T10" i="1"/>
  <c r="S10" i="1"/>
  <c r="T9" i="1"/>
  <c r="S9" i="1"/>
  <c r="T8" i="1"/>
  <c r="S8" i="1"/>
  <c r="T7" i="1"/>
  <c r="S7" i="1"/>
  <c r="O151" i="1"/>
  <c r="O152" i="1" s="1"/>
  <c r="O153" i="1" s="1"/>
  <c r="O154" i="1" s="1"/>
  <c r="O155" i="1" s="1"/>
  <c r="Q151" i="1"/>
  <c r="Q152" i="1" s="1"/>
  <c r="Q153" i="1" s="1"/>
  <c r="Q154" i="1" s="1"/>
  <c r="Q155" i="1" s="1"/>
  <c r="B151" i="1"/>
  <c r="B152" i="1" s="1"/>
  <c r="B153" i="1" s="1"/>
  <c r="B154" i="1" s="1"/>
  <c r="B155" i="1" s="1"/>
  <c r="E150" i="1"/>
  <c r="E151" i="1" s="1"/>
  <c r="D151" i="1"/>
  <c r="D152" i="1" s="1"/>
  <c r="D153" i="1" s="1"/>
  <c r="D154" i="1" s="1"/>
  <c r="D155" i="1" s="1"/>
  <c r="H150" i="1"/>
  <c r="F150" i="1"/>
  <c r="G150" i="1"/>
  <c r="J150" i="1"/>
  <c r="P150" i="1"/>
  <c r="P149" i="1"/>
  <c r="P152" i="1"/>
  <c r="P151" i="1"/>
  <c r="P144" i="1"/>
  <c r="V136" i="1"/>
  <c r="J110" i="1"/>
  <c r="J111" i="1" s="1"/>
  <c r="V149" i="1"/>
  <c r="V148" i="1"/>
  <c r="V147" i="1"/>
  <c r="V146" i="1"/>
  <c r="V145" i="1"/>
  <c r="V144" i="1"/>
  <c r="V143" i="1"/>
  <c r="V142" i="1"/>
  <c r="V141" i="1"/>
  <c r="V140" i="1"/>
  <c r="V139" i="1"/>
  <c r="V138" i="1"/>
  <c r="V137" i="1"/>
  <c r="V135" i="1"/>
  <c r="U135" i="1" s="1"/>
  <c r="V134" i="1"/>
  <c r="U134" i="1" s="1"/>
  <c r="V133" i="1"/>
  <c r="U133" i="1" s="1"/>
  <c r="V132" i="1"/>
  <c r="U132" i="1" s="1"/>
  <c r="V131" i="1"/>
  <c r="U131" i="1" s="1"/>
  <c r="V130" i="1"/>
  <c r="U130" i="1" s="1"/>
  <c r="V129" i="1"/>
  <c r="U129" i="1" s="1"/>
  <c r="V128" i="1"/>
  <c r="U128" i="1" s="1"/>
  <c r="V127" i="1"/>
  <c r="U127" i="1" s="1"/>
  <c r="V126" i="1"/>
  <c r="U126" i="1" s="1"/>
  <c r="V125" i="1"/>
  <c r="U125" i="1" s="1"/>
  <c r="V124" i="1"/>
  <c r="U124" i="1" s="1"/>
  <c r="V123" i="1"/>
  <c r="U123" i="1" s="1"/>
  <c r="V122" i="1"/>
  <c r="U122" i="1" s="1"/>
  <c r="V121" i="1"/>
  <c r="U121" i="1" s="1"/>
  <c r="V120" i="1"/>
  <c r="U120" i="1" s="1"/>
  <c r="V119" i="1"/>
  <c r="U119" i="1" s="1"/>
  <c r="V118" i="1"/>
  <c r="U118" i="1" s="1"/>
  <c r="V117" i="1"/>
  <c r="U117" i="1" s="1"/>
  <c r="V116" i="1"/>
  <c r="U116" i="1" s="1"/>
  <c r="V115" i="1"/>
  <c r="U115" i="1" s="1"/>
  <c r="V114" i="1"/>
  <c r="U114" i="1" s="1"/>
  <c r="V109" i="1"/>
  <c r="U109" i="1" s="1"/>
  <c r="V108" i="1"/>
  <c r="U108" i="1" s="1"/>
  <c r="V107" i="1"/>
  <c r="U107" i="1" s="1"/>
  <c r="V106" i="1"/>
  <c r="U106" i="1" s="1"/>
  <c r="V105" i="1"/>
  <c r="U105" i="1" s="1"/>
  <c r="V104" i="1"/>
  <c r="U104" i="1" s="1"/>
  <c r="V103" i="1"/>
  <c r="U103" i="1" s="1"/>
  <c r="V102" i="1"/>
  <c r="U102" i="1" s="1"/>
  <c r="V101" i="1"/>
  <c r="U101" i="1" s="1"/>
  <c r="V100" i="1"/>
  <c r="U100" i="1" s="1"/>
  <c r="V99" i="1"/>
  <c r="U99" i="1" s="1"/>
  <c r="V98" i="1"/>
  <c r="U98" i="1" s="1"/>
  <c r="V97" i="1"/>
  <c r="U97" i="1" s="1"/>
  <c r="V96" i="1"/>
  <c r="U96" i="1" s="1"/>
  <c r="V95" i="1"/>
  <c r="U95" i="1" s="1"/>
  <c r="V94" i="1"/>
  <c r="U94" i="1" s="1"/>
  <c r="V93" i="1"/>
  <c r="U93" i="1" s="1"/>
  <c r="V92" i="1"/>
  <c r="U92" i="1" s="1"/>
  <c r="V91" i="1"/>
  <c r="U91" i="1" s="1"/>
  <c r="V90" i="1"/>
  <c r="U90" i="1" s="1"/>
  <c r="V89" i="1"/>
  <c r="U89" i="1" s="1"/>
  <c r="V88" i="1"/>
  <c r="U88" i="1" s="1"/>
  <c r="V87" i="1"/>
  <c r="U87" i="1" s="1"/>
  <c r="V86" i="1"/>
  <c r="U86" i="1" s="1"/>
  <c r="V85" i="1"/>
  <c r="U85" i="1" s="1"/>
  <c r="V84" i="1"/>
  <c r="U84" i="1" s="1"/>
  <c r="V83" i="1"/>
  <c r="U83" i="1" s="1"/>
  <c r="V82" i="1"/>
  <c r="U82" i="1" s="1"/>
  <c r="V81" i="1"/>
  <c r="U81" i="1" s="1"/>
  <c r="U80" i="1"/>
  <c r="V79" i="1"/>
  <c r="U79" i="1" s="1"/>
  <c r="V78" i="1"/>
  <c r="U78" i="1" s="1"/>
  <c r="V77" i="1"/>
  <c r="U77" i="1" s="1"/>
  <c r="V76" i="1"/>
  <c r="U76" i="1" s="1"/>
  <c r="V75" i="1"/>
  <c r="U75" i="1" s="1"/>
  <c r="V74" i="1"/>
  <c r="U74" i="1" s="1"/>
  <c r="V73" i="1"/>
  <c r="U73" i="1" s="1"/>
  <c r="V72" i="1"/>
  <c r="U72" i="1" s="1"/>
  <c r="V71" i="1"/>
  <c r="U71" i="1" s="1"/>
  <c r="V70" i="1"/>
  <c r="U70" i="1" s="1"/>
  <c r="V69" i="1"/>
  <c r="U69" i="1" s="1"/>
  <c r="V68" i="1"/>
  <c r="U68" i="1" s="1"/>
  <c r="V67" i="1"/>
  <c r="U67" i="1" s="1"/>
  <c r="V66" i="1"/>
  <c r="U66" i="1" s="1"/>
  <c r="V65" i="1"/>
  <c r="U65" i="1" s="1"/>
  <c r="V64" i="1"/>
  <c r="U64" i="1" s="1"/>
  <c r="V63" i="1"/>
  <c r="U63" i="1" s="1"/>
  <c r="V62" i="1"/>
  <c r="U62" i="1" s="1"/>
  <c r="V61" i="1"/>
  <c r="U61" i="1" s="1"/>
  <c r="V60" i="1"/>
  <c r="U60" i="1" s="1"/>
  <c r="V59" i="1"/>
  <c r="U59" i="1" s="1"/>
  <c r="V58" i="1"/>
  <c r="U58" i="1" s="1"/>
  <c r="V57" i="1"/>
  <c r="U57" i="1" s="1"/>
  <c r="V56" i="1"/>
  <c r="U56" i="1" s="1"/>
  <c r="V55" i="1"/>
  <c r="U55" i="1" s="1"/>
  <c r="V54" i="1"/>
  <c r="U54" i="1" s="1"/>
  <c r="V53" i="1"/>
  <c r="U53" i="1" s="1"/>
  <c r="V52" i="1"/>
  <c r="U52" i="1" s="1"/>
  <c r="V51" i="1"/>
  <c r="U51" i="1" s="1"/>
  <c r="V50" i="1"/>
  <c r="U50" i="1" s="1"/>
  <c r="V49" i="1"/>
  <c r="U49" i="1" s="1"/>
  <c r="V48" i="1"/>
  <c r="U48" i="1" s="1"/>
  <c r="V47" i="1"/>
  <c r="U47" i="1" s="1"/>
  <c r="V46" i="1"/>
  <c r="U46" i="1" s="1"/>
  <c r="V45" i="1"/>
  <c r="U45" i="1" s="1"/>
  <c r="V44" i="1"/>
  <c r="U44" i="1" s="1"/>
  <c r="V43" i="1"/>
  <c r="U43" i="1" s="1"/>
  <c r="V42" i="1"/>
  <c r="U42" i="1" s="1"/>
  <c r="V41" i="1"/>
  <c r="U41" i="1" s="1"/>
  <c r="V40" i="1"/>
  <c r="U40" i="1" s="1"/>
  <c r="V39" i="1"/>
  <c r="U39" i="1" s="1"/>
  <c r="V38" i="1"/>
  <c r="U38" i="1" s="1"/>
  <c r="V37" i="1"/>
  <c r="U37" i="1" s="1"/>
  <c r="V36" i="1"/>
  <c r="V35" i="1"/>
  <c r="V34" i="1"/>
  <c r="R152" i="1" l="1"/>
  <c r="R153" i="1" s="1"/>
  <c r="R154" i="1" s="1"/>
  <c r="R155" i="1" s="1"/>
  <c r="C151" i="1"/>
  <c r="C152" i="1" s="1"/>
  <c r="C153" i="1" s="1"/>
  <c r="C154" i="1" s="1"/>
  <c r="C155" i="1" s="1"/>
  <c r="M151" i="1"/>
  <c r="M152" i="1" s="1"/>
  <c r="M153" i="1" s="1"/>
  <c r="M154" i="1" s="1"/>
  <c r="M155" i="1" s="1"/>
  <c r="I151" i="1"/>
  <c r="I152" i="1" s="1"/>
  <c r="I153" i="1" s="1"/>
  <c r="I154" i="1" s="1"/>
  <c r="I155" i="1" s="1"/>
  <c r="N151" i="1"/>
  <c r="N152" i="1" s="1"/>
  <c r="N153" i="1" s="1"/>
  <c r="N154" i="1" s="1"/>
  <c r="N155" i="1" s="1"/>
  <c r="J151" i="1"/>
  <c r="J152" i="1" s="1"/>
  <c r="J153" i="1" s="1"/>
  <c r="J154" i="1" s="1"/>
  <c r="J155" i="1" s="1"/>
  <c r="G151" i="1"/>
  <c r="G152" i="1" s="1"/>
  <c r="G153" i="1" s="1"/>
  <c r="G154" i="1" s="1"/>
  <c r="G155" i="1" s="1"/>
  <c r="F151" i="1"/>
  <c r="F152" i="1" s="1"/>
  <c r="F153" i="1" s="1"/>
  <c r="F154" i="1" s="1"/>
  <c r="F155" i="1" s="1"/>
  <c r="H151" i="1"/>
  <c r="I7" i="3"/>
  <c r="J112" i="1"/>
  <c r="V111" i="1"/>
  <c r="U111" i="1" s="1"/>
  <c r="V110" i="1"/>
  <c r="U110" i="1" s="1"/>
  <c r="H152" i="1"/>
  <c r="H153" i="1" s="1"/>
  <c r="H154" i="1" s="1"/>
  <c r="H155" i="1" s="1"/>
  <c r="H7" i="3" l="1"/>
  <c r="I51" i="2"/>
  <c r="V112" i="1"/>
  <c r="U112" i="1" s="1"/>
  <c r="J113" i="1"/>
  <c r="V113" i="1" s="1"/>
  <c r="U113" i="1" s="1"/>
  <c r="G7" i="3" l="1"/>
  <c r="H51" i="2"/>
  <c r="F7" i="3" l="1"/>
  <c r="G51" i="2"/>
  <c r="F51" i="2" l="1"/>
  <c r="E7" i="3"/>
  <c r="D7" i="3" l="1"/>
  <c r="E51" i="2"/>
  <c r="C7" i="3" l="1"/>
  <c r="C51" i="2" s="1"/>
  <c r="D51" i="2"/>
  <c r="E153" i="1"/>
</calcChain>
</file>

<file path=xl/sharedStrings.xml><?xml version="1.0" encoding="utf-8"?>
<sst xmlns="http://schemas.openxmlformats.org/spreadsheetml/2006/main" count="267" uniqueCount="168">
  <si>
    <t>year</t>
  </si>
  <si>
    <t>Australia</t>
  </si>
  <si>
    <t>Belgium</t>
  </si>
  <si>
    <t>Canada</t>
  </si>
  <si>
    <t>Switzerland</t>
  </si>
  <si>
    <t>Germany</t>
  </si>
  <si>
    <t>Denmark</t>
  </si>
  <si>
    <t>Spain</t>
  </si>
  <si>
    <t>Finland</t>
  </si>
  <si>
    <t>France</t>
  </si>
  <si>
    <t>UK</t>
  </si>
  <si>
    <t>Italy</t>
  </si>
  <si>
    <t>Japan</t>
  </si>
  <si>
    <t>Netherlands</t>
  </si>
  <si>
    <t>Norway</t>
  </si>
  <si>
    <t>Portugal</t>
  </si>
  <si>
    <t>Sweden</t>
  </si>
  <si>
    <t>USA</t>
  </si>
  <si>
    <t>Moyenne</t>
  </si>
  <si>
    <t>Euro</t>
  </si>
  <si>
    <t>GE-FR</t>
  </si>
  <si>
    <t>GDP USA WID.world</t>
  </si>
  <si>
    <t>Total assets of Federal Reserve 31-12-n (https://www.federalreserve.gov/monetarypolicy/bst_recenttrends.htm)</t>
  </si>
  <si>
    <t>(Federal Reserve, current billions dollars)</t>
  </si>
  <si>
    <t>(ECB, current billions euros)</t>
  </si>
  <si>
    <t>Total liabilities</t>
  </si>
  <si>
    <t> 12 Capital and reserves</t>
  </si>
  <si>
    <t> 11 Revaluation accounts</t>
  </si>
  <si>
    <t> 10 Other liabilities</t>
  </si>
  <si>
    <t> 9 Counterpart of special drawing rights allocated by the IMF</t>
  </si>
  <si>
    <t>    8.2 Liabilities arising from the credit facility under ERM II</t>
  </si>
  <si>
    <t>    8.1 Deposits, balances and other liabilities</t>
  </si>
  <si>
    <t> 8 Liabilities to non-euro area residents denominated in foreign currency</t>
  </si>
  <si>
    <t> 7 Liabilities to euro area residents denominated in foreign currency</t>
  </si>
  <si>
    <t> 6 Liabilities to non-euro area residents denominated in euro</t>
  </si>
  <si>
    <t>    5.2 Other liabilities</t>
  </si>
  <si>
    <t>    5.1 General government</t>
  </si>
  <si>
    <t> 5 Liabilities to other euro area residents denominated in euro</t>
  </si>
  <si>
    <t> 4 Debt certificates issued</t>
  </si>
  <si>
    <t> 3 Other liabilities to euro area credit institutions denominated in euro</t>
  </si>
  <si>
    <t>    2.5 Deposits related to margin calls</t>
  </si>
  <si>
    <t>    2.4 Fine-tuning reverse operations</t>
  </si>
  <si>
    <t>    2.3 Fixed-term deposits</t>
  </si>
  <si>
    <t>    2.2 Deposit facility</t>
  </si>
  <si>
    <t>    2.1 Current accounts (covering the minimum reserve system)</t>
  </si>
  <si>
    <t> 2 Liabilities to euro area credit institutions related to monetary policy operations denominated in euro</t>
  </si>
  <si>
    <t> 1 Banknotes in circulation</t>
  </si>
  <si>
    <t>Liabilities</t>
  </si>
  <si>
    <t>Total assets</t>
  </si>
  <si>
    <t> 9 Other assets</t>
  </si>
  <si>
    <t> 8 General government debt denominated in euro</t>
  </si>
  <si>
    <t>    7.2 Other securities</t>
  </si>
  <si>
    <t>    7.1 Securities held for monetary policy purposes</t>
  </si>
  <si>
    <t> 7 Securities of euro area residents denominated in euro</t>
  </si>
  <si>
    <t> 6 Other claims on euro area credit institutions denominated in euro</t>
  </si>
  <si>
    <t>    5.6 Credits related to margin calls</t>
  </si>
  <si>
    <t>    5.5 Marginal lending facility</t>
  </si>
  <si>
    <t>    5.4 Structural reverse operations</t>
  </si>
  <si>
    <t>    5.3 Fine-tuning reverse operations</t>
  </si>
  <si>
    <t>    5.2 Longer-term refinancing operations</t>
  </si>
  <si>
    <t>    5.1 Main refinancing operations</t>
  </si>
  <si>
    <t> 5 Lending to euro area credit institutions related to monetary policy operations denominated in euro</t>
  </si>
  <si>
    <t>    4.2 Claims arising from the credit facility under ERM II</t>
  </si>
  <si>
    <t>    4.1 Balances with banks, security investments and loans</t>
  </si>
  <si>
    <t> 4 Claims on non-euro area residents denominated in euro</t>
  </si>
  <si>
    <t> 3 Claims on euro area residents denominated in foreign currency</t>
  </si>
  <si>
    <t>    2.2 Balances with banks and security investments, external loans and other external assets</t>
  </si>
  <si>
    <t>    2.1 Receivables from the IMF</t>
  </si>
  <si>
    <t> 2 Claims on non-euro area residents denominated in foreign currency</t>
  </si>
  <si>
    <t> 1 Gold and gold receivables</t>
  </si>
  <si>
    <t>Balance as at 21 December 2018</t>
  </si>
  <si>
    <t>Balance as at 31 December 2017</t>
  </si>
  <si>
    <t>Balance as at 31 December 2016</t>
  </si>
  <si>
    <t>Balance as at
31 December 2015</t>
  </si>
  <si>
    <t>Balance as at
31 December 2014</t>
  </si>
  <si>
    <t>Balance as at
31 December 2013</t>
  </si>
  <si>
    <t>Balance as at
31 December 2012</t>
  </si>
  <si>
    <t>Balance as at
31 December 2011</t>
  </si>
  <si>
    <t>Balance as at
31 December 2010</t>
  </si>
  <si>
    <t>Balance as at
31 December 2009</t>
  </si>
  <si>
    <t>Balance as at
31 December 2008</t>
  </si>
  <si>
    <t>Balance as at
31 December 2007</t>
  </si>
  <si>
    <t>Balance as at
31 December 2006</t>
  </si>
  <si>
    <t>Balance as at
31 December 2005</t>
  </si>
  <si>
    <t>Balance as at
31 December 2004</t>
  </si>
  <si>
    <t>Balance as at
31 December 2003</t>
  </si>
  <si>
    <t>Balance as at
31 December 2002</t>
  </si>
  <si>
    <t>Balance as at
31 December 2001</t>
  </si>
  <si>
    <t>Balance as at
31 December 2000</t>
  </si>
  <si>
    <t>Balance as at
31 December 1999</t>
  </si>
  <si>
    <t>Assets</t>
  </si>
  <si>
    <t xml:space="preserve">(in EUR millions) </t>
  </si>
  <si>
    <t xml:space="preserve">Annual consolidated balance sheet of the Eurosystem </t>
  </si>
  <si>
    <t>tec00001</t>
  </si>
  <si>
    <t>Code:</t>
  </si>
  <si>
    <t>GDP (gross domestic product) is an indicator for a nation´s economic situation. It reflects the total value of all goods and services produced less the value of goods and services used for intermediate consumption in their production. Expressing GDP in PPS (purchasing power standards) eliminates differences in price levels between countries, and calculations on a per head basis allows for the comparison of economies significantly different in absolute size.</t>
  </si>
  <si>
    <t>Short Description:</t>
  </si>
  <si>
    <t>https://ec.europa.eu/info/legal-notice_en</t>
  </si>
  <si>
    <t>General Disclaimer of the EC website:</t>
  </si>
  <si>
    <t>https://ec.europa.eu/eurostat/tgm/table.do?tab=table&amp;init=1&amp;plugin=1&amp;language=en&amp;pcode=tec00001</t>
  </si>
  <si>
    <t>Hyperlink to the table:</t>
  </si>
  <si>
    <t>19 Feb 2019 18:56:17 CET</t>
  </si>
  <si>
    <t>Date of extraction:</t>
  </si>
  <si>
    <t>15.02.2019</t>
  </si>
  <si>
    <t>Last update:</t>
  </si>
  <si>
    <t>Eurostat</t>
  </si>
  <si>
    <t>Source of Data:</t>
  </si>
  <si>
    <t/>
  </si>
  <si>
    <t>:</t>
  </si>
  <si>
    <t xml:space="preserve">:=not available p=provisional b=break in time series e=estimated </t>
  </si>
  <si>
    <t>Kosovo (under United Nations Security Council Resolution 1244/99)</t>
  </si>
  <si>
    <t>Bosnia and Herzegovina</t>
  </si>
  <si>
    <t>Turkey</t>
  </si>
  <si>
    <t>Serbia</t>
  </si>
  <si>
    <t>Albania</t>
  </si>
  <si>
    <t>Former Yugoslav Republic of Macedonia, the</t>
  </si>
  <si>
    <t>Montenegro</t>
  </si>
  <si>
    <t>Liechtenstein</t>
  </si>
  <si>
    <t>Iceland</t>
  </si>
  <si>
    <t>United Kingdom</t>
  </si>
  <si>
    <t>Slovakia</t>
  </si>
  <si>
    <t>Slovenia</t>
  </si>
  <si>
    <t>Romania</t>
  </si>
  <si>
    <t>Poland</t>
  </si>
  <si>
    <t>Austria</t>
  </si>
  <si>
    <t>(p)</t>
  </si>
  <si>
    <t>Malta</t>
  </si>
  <si>
    <t>Hungary</t>
  </si>
  <si>
    <t>Luxembourg</t>
  </si>
  <si>
    <t>Lithuania</t>
  </si>
  <si>
    <t>Latvia</t>
  </si>
  <si>
    <t>Cyprus</t>
  </si>
  <si>
    <t>Croatia</t>
  </si>
  <si>
    <t>Greece</t>
  </si>
  <si>
    <t>Ireland</t>
  </si>
  <si>
    <t>Estonia</t>
  </si>
  <si>
    <t>Czechia</t>
  </si>
  <si>
    <t>Bulgaria</t>
  </si>
  <si>
    <t>Euro area (19 countries)</t>
  </si>
  <si>
    <t>Euro area (changing composition)</t>
  </si>
  <si>
    <t>EU (28 countries)</t>
  </si>
  <si>
    <t>DE+FR NDP (WID.world)</t>
  </si>
  <si>
    <t>2018</t>
  </si>
  <si>
    <t>2017</t>
  </si>
  <si>
    <t>2016</t>
  </si>
  <si>
    <t>2015</t>
  </si>
  <si>
    <t>2014</t>
  </si>
  <si>
    <t>2013</t>
  </si>
  <si>
    <t>2012</t>
  </si>
  <si>
    <t>2011</t>
  </si>
  <si>
    <t>2010</t>
  </si>
  <si>
    <t>2009</t>
  </si>
  <si>
    <t>2008</t>
  </si>
  <si>
    <t>2007</t>
  </si>
  <si>
    <t>geo\time</t>
  </si>
  <si>
    <t>Current prices, million euro</t>
  </si>
  <si>
    <t>At current prices</t>
  </si>
  <si>
    <t>Gross domestic product at market prices</t>
  </si>
  <si>
    <t>(ECB website, 19-02-2019)</t>
  </si>
  <si>
    <t>GDP Euro zone</t>
  </si>
  <si>
    <t>Total assets ECB 31-12-n</t>
  </si>
  <si>
    <t>(20-2-2019)</t>
  </si>
  <si>
    <t>ratioCB (ratio Central bank assets to GDP) (ratio computed using Ferguson-Schularick stata format file)</t>
  </si>
  <si>
    <t>Banque de France/revenu national</t>
  </si>
  <si>
    <t>Piketty-Zucman 2013 Table FR7</t>
  </si>
  <si>
    <t>Données 1999-2018 ECB et Federal Reserve</t>
  </si>
  <si>
    <t>Moyenne (hors Norway et Italy)</t>
  </si>
  <si>
    <t>Computations using 1999-2018 ECB and Fed balance sheet data and Ferguson-Schularick data for previous years and other countries (recent evolutions 2014-2018 Japan-Switzerland-UK are not final series and ought to be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</si>
</sst>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font>
      <sz val="11"/>
      <name val="Calibri"/>
    </font>
    <font>
      <sz val="12"/>
      <name val="Arial"/>
      <family val="2"/>
    </font>
    <font>
      <sz val="12"/>
      <color rgb="FFFF0000"/>
      <name val="Arial"/>
      <family val="2"/>
    </font>
    <font>
      <sz val="10"/>
      <name val="Arial"/>
      <family val="2"/>
    </font>
    <font>
      <sz val="14"/>
      <name val="Arial"/>
      <family val="2"/>
    </font>
    <font>
      <b/>
      <sz val="13"/>
      <color indexed="8"/>
      <name val="Arial"/>
      <family val="2"/>
    </font>
    <font>
      <sz val="13"/>
      <color indexed="8"/>
      <name val="Arial"/>
      <family val="2"/>
    </font>
    <font>
      <sz val="9"/>
      <color indexed="63"/>
      <name val="Arial"/>
      <family val="2"/>
    </font>
    <font>
      <b/>
      <sz val="13"/>
      <color indexed="10"/>
      <name val="Arial"/>
      <family val="2"/>
    </font>
    <font>
      <b/>
      <sz val="20"/>
      <color indexed="8"/>
      <name val="Arial"/>
      <family val="2"/>
    </font>
    <font>
      <b/>
      <sz val="12"/>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9"/>
      </patternFill>
    </fill>
    <fill>
      <patternFill patternType="solid">
        <fgColor theme="0"/>
        <bgColor indexed="9"/>
      </patternFill>
    </fill>
  </fills>
  <borders count="9">
    <border>
      <left/>
      <right/>
      <top/>
      <bottom/>
      <diagonal/>
    </border>
    <border>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style="thin">
        <color indexed="64"/>
      </left>
      <right style="thin">
        <color indexed="8"/>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diagonal/>
    </border>
  </borders>
  <cellStyleXfs count="2">
    <xf numFmtId="0" fontId="0" fillId="0" borderId="0"/>
    <xf numFmtId="0" fontId="3" fillId="0" borderId="0"/>
  </cellStyleXfs>
  <cellXfs count="36">
    <xf numFmtId="0" fontId="0" fillId="0" borderId="0" xfId="0"/>
    <xf numFmtId="0" fontId="1" fillId="0" borderId="0" xfId="0" applyFont="1"/>
    <xf numFmtId="9" fontId="1" fillId="0" borderId="0" xfId="0" applyNumberFormat="1" applyFont="1" applyAlignment="1">
      <alignment horizontal="center"/>
    </xf>
    <xf numFmtId="9" fontId="2" fillId="0" borderId="0" xfId="0" applyNumberFormat="1" applyFont="1" applyAlignment="1">
      <alignment horizontal="center"/>
    </xf>
    <xf numFmtId="9" fontId="1" fillId="0" borderId="0" xfId="0" applyNumberFormat="1" applyFont="1"/>
    <xf numFmtId="1" fontId="1" fillId="0" borderId="0" xfId="0" applyNumberFormat="1" applyFont="1"/>
    <xf numFmtId="1" fontId="1" fillId="0" borderId="0" xfId="0" applyNumberFormat="1" applyFont="1" applyAlignment="1">
      <alignment horizontal="center"/>
    </xf>
    <xf numFmtId="0" fontId="1" fillId="0" borderId="0" xfId="0" applyFont="1" applyAlignment="1">
      <alignment horizontal="center"/>
    </xf>
    <xf numFmtId="0" fontId="3" fillId="2" borderId="0" xfId="1" applyFill="1"/>
    <xf numFmtId="10" fontId="4" fillId="2" borderId="0" xfId="1" applyNumberFormat="1" applyFont="1" applyFill="1"/>
    <xf numFmtId="0" fontId="3" fillId="2" borderId="0" xfId="1" applyFill="1" applyAlignment="1">
      <alignment vertical="center"/>
    </xf>
    <xf numFmtId="164" fontId="5" fillId="3" borderId="1" xfId="1" applyNumberFormat="1" applyFont="1" applyFill="1" applyBorder="1" applyAlignment="1">
      <alignment horizontal="right" vertical="center"/>
    </xf>
    <xf numFmtId="164" fontId="5" fillId="3" borderId="2" xfId="1" applyNumberFormat="1" applyFont="1" applyFill="1" applyBorder="1" applyAlignment="1">
      <alignment horizontal="right" vertical="center"/>
    </xf>
    <xf numFmtId="49" fontId="5" fillId="3" borderId="3" xfId="1" applyNumberFormat="1" applyFont="1" applyFill="1" applyBorder="1" applyAlignment="1">
      <alignment horizontal="left" vertical="center"/>
    </xf>
    <xf numFmtId="164" fontId="5" fillId="3" borderId="4" xfId="1" applyNumberFormat="1" applyFont="1" applyFill="1" applyBorder="1" applyAlignment="1">
      <alignment horizontal="right" vertical="center"/>
    </xf>
    <xf numFmtId="164" fontId="5" fillId="3" borderId="5" xfId="1" applyNumberFormat="1" applyFont="1" applyFill="1" applyBorder="1" applyAlignment="1">
      <alignment horizontal="right" vertical="center"/>
    </xf>
    <xf numFmtId="49" fontId="6" fillId="3" borderId="6" xfId="1" applyNumberFormat="1" applyFont="1" applyFill="1" applyBorder="1" applyAlignment="1">
      <alignment horizontal="left" vertical="center" wrapText="1"/>
    </xf>
    <xf numFmtId="164" fontId="6" fillId="3" borderId="4" xfId="1" applyNumberFormat="1" applyFont="1" applyFill="1" applyBorder="1" applyAlignment="1">
      <alignment horizontal="right" vertical="center"/>
    </xf>
    <xf numFmtId="164" fontId="6" fillId="3" borderId="5" xfId="1" applyNumberFormat="1" applyFont="1" applyFill="1" applyBorder="1" applyAlignment="1">
      <alignment horizontal="right" vertical="center"/>
    </xf>
    <xf numFmtId="0" fontId="7" fillId="4" borderId="0" xfId="1" applyFont="1" applyFill="1" applyAlignment="1">
      <alignment horizontal="left" vertical="center"/>
    </xf>
    <xf numFmtId="0" fontId="7" fillId="2" borderId="0" xfId="1" applyFont="1" applyFill="1" applyAlignment="1">
      <alignment horizontal="left" vertical="center"/>
    </xf>
    <xf numFmtId="0" fontId="5" fillId="3" borderId="7" xfId="1" applyFont="1" applyFill="1" applyBorder="1" applyAlignment="1">
      <alignment horizontal="center" vertical="center" wrapText="1"/>
    </xf>
    <xf numFmtId="0" fontId="5" fillId="3" borderId="2" xfId="1" applyFont="1" applyFill="1" applyBorder="1" applyAlignment="1">
      <alignment horizontal="center" vertical="center" wrapText="1"/>
    </xf>
    <xf numFmtId="164" fontId="5" fillId="3" borderId="8" xfId="1" applyNumberFormat="1" applyFont="1" applyFill="1" applyBorder="1" applyAlignment="1">
      <alignment horizontal="right" vertical="center"/>
    </xf>
    <xf numFmtId="49" fontId="5" fillId="3" borderId="7" xfId="1" applyNumberFormat="1" applyFont="1" applyFill="1" applyBorder="1" applyAlignment="1">
      <alignment horizontal="left" vertical="center"/>
    </xf>
    <xf numFmtId="0" fontId="7" fillId="4" borderId="0" xfId="1" applyFont="1" applyFill="1" applyAlignment="1">
      <alignment horizontal="left"/>
    </xf>
    <xf numFmtId="0" fontId="7" fillId="3" borderId="0" xfId="1" applyFont="1" applyFill="1" applyAlignment="1">
      <alignment horizontal="left"/>
    </xf>
    <xf numFmtId="0" fontId="7" fillId="2" borderId="0" xfId="1" applyFont="1" applyFill="1" applyAlignment="1">
      <alignment horizontal="left"/>
    </xf>
    <xf numFmtId="0" fontId="3" fillId="0" borderId="0" xfId="1"/>
    <xf numFmtId="0" fontId="1" fillId="0" borderId="0" xfId="1" applyFont="1"/>
    <xf numFmtId="0" fontId="1" fillId="0" borderId="0" xfId="1" applyFont="1" applyAlignment="1">
      <alignment horizontal="right"/>
    </xf>
    <xf numFmtId="0" fontId="10" fillId="2" borderId="0" xfId="1" applyFont="1" applyFill="1"/>
    <xf numFmtId="0" fontId="1" fillId="0" borderId="0" xfId="0" applyFont="1" applyAlignment="1">
      <alignment horizontal="center"/>
    </xf>
    <xf numFmtId="49" fontId="8" fillId="3" borderId="0" xfId="1" applyNumberFormat="1" applyFont="1" applyFill="1" applyAlignment="1">
      <alignment horizontal="center" vertical="center"/>
    </xf>
    <xf numFmtId="49" fontId="9" fillId="3" borderId="0" xfId="1" applyNumberFormat="1" applyFont="1" applyFill="1" applyAlignment="1">
      <alignment horizontal="center" vertical="center"/>
    </xf>
    <xf numFmtId="49" fontId="5" fillId="3" borderId="0" xfId="1" applyNumberFormat="1" applyFont="1" applyFill="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2"/>
  <sheetViews>
    <sheetView tabSelected="1" workbookViewId="0">
      <pane xSplit="1" ySplit="6" topLeftCell="B37" activePane="bottomRight" state="frozen"/>
      <selection pane="topRight" activeCell="B1" sqref="B1"/>
      <selection pane="bottomLeft" activeCell="A3" sqref="A3"/>
      <selection pane="bottomRight"/>
    </sheetView>
  </sheetViews>
  <sheetFormatPr baseColWidth="10" defaultColWidth="8.88671875" defaultRowHeight="14.4"/>
  <cols>
    <col min="1" max="4" width="9.109375" bestFit="1" customWidth="1"/>
    <col min="5" max="5" width="10.44140625" customWidth="1"/>
    <col min="6" max="9" width="9.109375" bestFit="1" customWidth="1"/>
    <col min="10" max="10" width="15.33203125" customWidth="1"/>
    <col min="11" max="13" width="9.109375" bestFit="1" customWidth="1"/>
    <col min="14" max="14" width="11.6640625" customWidth="1"/>
    <col min="15" max="17" width="9.109375" bestFit="1" customWidth="1"/>
    <col min="18" max="18" width="9.109375" customWidth="1"/>
    <col min="19" max="22" width="9.109375" bestFit="1" customWidth="1"/>
    <col min="23" max="23" width="10.5546875" bestFit="1" customWidth="1"/>
    <col min="24" max="24" width="9.109375" bestFit="1" customWidth="1"/>
    <col min="25" max="25" width="10.5546875" customWidth="1"/>
    <col min="27" max="27" width="11.33203125" customWidth="1"/>
    <col min="30" max="30" width="9.77734375" bestFit="1" customWidth="1"/>
    <col min="31" max="31" width="9" bestFit="1" customWidth="1"/>
  </cols>
  <sheetData>
    <row r="1" spans="1:31" ht="15.6">
      <c r="A1" s="1" t="s">
        <v>161</v>
      </c>
    </row>
    <row r="2" spans="1:31" ht="15.6">
      <c r="A2" s="1" t="s">
        <v>167</v>
      </c>
    </row>
    <row r="5" spans="1:31" ht="15.6">
      <c r="A5" s="1"/>
      <c r="B5" s="1" t="s">
        <v>162</v>
      </c>
      <c r="C5" s="1"/>
      <c r="D5" s="1"/>
      <c r="E5" s="1"/>
      <c r="F5" s="1"/>
      <c r="G5" s="1"/>
      <c r="H5" s="1"/>
      <c r="I5" s="1"/>
      <c r="J5" s="1"/>
      <c r="K5" s="1"/>
      <c r="L5" s="1"/>
      <c r="M5" s="1"/>
      <c r="N5" s="1"/>
      <c r="O5" s="1"/>
      <c r="P5" s="1"/>
      <c r="Q5" s="1"/>
      <c r="R5" s="1"/>
      <c r="S5" s="1"/>
      <c r="T5" s="1"/>
      <c r="U5" s="1"/>
      <c r="V5" s="1"/>
      <c r="W5" s="1"/>
      <c r="X5" s="1"/>
      <c r="Y5" s="1"/>
      <c r="AD5" s="1" t="s">
        <v>164</v>
      </c>
      <c r="AE5" s="1"/>
    </row>
    <row r="6" spans="1:31" ht="15.6">
      <c r="A6" s="1" t="s">
        <v>0</v>
      </c>
      <c r="B6" s="1" t="s">
        <v>1</v>
      </c>
      <c r="C6" s="1" t="s">
        <v>2</v>
      </c>
      <c r="D6" s="1" t="s">
        <v>3</v>
      </c>
      <c r="E6" s="1" t="s">
        <v>4</v>
      </c>
      <c r="F6" s="1" t="s">
        <v>5</v>
      </c>
      <c r="G6" s="1" t="s">
        <v>6</v>
      </c>
      <c r="H6" s="1" t="s">
        <v>7</v>
      </c>
      <c r="I6" s="1" t="s">
        <v>8</v>
      </c>
      <c r="J6" s="1" t="s">
        <v>9</v>
      </c>
      <c r="K6" s="1" t="s">
        <v>10</v>
      </c>
      <c r="L6" s="1" t="s">
        <v>12</v>
      </c>
      <c r="M6" s="1" t="s">
        <v>13</v>
      </c>
      <c r="N6" s="1" t="s">
        <v>15</v>
      </c>
      <c r="O6" s="1" t="s">
        <v>16</v>
      </c>
      <c r="P6" s="1" t="s">
        <v>17</v>
      </c>
      <c r="Q6" s="1" t="s">
        <v>14</v>
      </c>
      <c r="R6" s="1" t="s">
        <v>11</v>
      </c>
      <c r="S6" s="1" t="s">
        <v>18</v>
      </c>
      <c r="T6" s="1" t="s">
        <v>166</v>
      </c>
      <c r="U6" s="1" t="s">
        <v>19</v>
      </c>
      <c r="V6" s="1" t="s">
        <v>20</v>
      </c>
      <c r="W6" s="32" t="s">
        <v>165</v>
      </c>
      <c r="X6" s="32"/>
      <c r="Y6" s="32"/>
      <c r="Z6" s="32"/>
      <c r="AA6" s="32"/>
      <c r="AB6" s="32"/>
      <c r="AC6" s="32"/>
      <c r="AD6" s="1" t="s">
        <v>163</v>
      </c>
      <c r="AE6" s="1"/>
    </row>
    <row r="7" spans="1:31" ht="0.15" customHeight="1">
      <c r="A7" s="1">
        <v>1870</v>
      </c>
      <c r="B7" s="2"/>
      <c r="C7" s="2">
        <v>8.1496499478816986E-2</v>
      </c>
      <c r="D7" s="2"/>
      <c r="E7" s="2"/>
      <c r="F7" s="2"/>
      <c r="G7" s="2"/>
      <c r="H7" s="2"/>
      <c r="I7" s="2">
        <v>0.14604775607585907</v>
      </c>
      <c r="J7" s="2"/>
      <c r="K7" s="2">
        <v>7.4671313166618347E-2</v>
      </c>
      <c r="L7" s="2"/>
      <c r="M7" s="2"/>
      <c r="N7" s="2">
        <v>4.1687235236167908E-2</v>
      </c>
      <c r="O7" s="2">
        <v>7.7768586575984955E-2</v>
      </c>
      <c r="P7" s="2"/>
      <c r="Q7" s="2">
        <v>9.3608260154724121E-2</v>
      </c>
      <c r="R7" s="2"/>
      <c r="S7" s="2">
        <f>AVERAGE(B7:Q7)</f>
        <v>8.5879941781361893E-2</v>
      </c>
      <c r="T7" s="2">
        <f>AVERAGE(C7:P7)</f>
        <v>8.4334278106689448E-2</v>
      </c>
      <c r="U7" s="1"/>
      <c r="V7" s="1"/>
      <c r="W7" s="1"/>
      <c r="X7" s="1"/>
      <c r="Y7" s="1"/>
      <c r="AD7" s="1"/>
      <c r="AE7" s="1"/>
    </row>
    <row r="8" spans="1:31" ht="0.15" customHeight="1">
      <c r="A8" s="1">
        <v>1871</v>
      </c>
      <c r="B8" s="2"/>
      <c r="C8" s="2">
        <v>9.5136143267154694E-2</v>
      </c>
      <c r="D8" s="2"/>
      <c r="E8" s="2"/>
      <c r="F8" s="2"/>
      <c r="G8" s="2"/>
      <c r="H8" s="2"/>
      <c r="I8" s="2">
        <v>0.15319186449050903</v>
      </c>
      <c r="J8" s="2"/>
      <c r="K8" s="2">
        <v>7.2749845683574677E-2</v>
      </c>
      <c r="L8" s="2"/>
      <c r="M8" s="2"/>
      <c r="N8" s="2">
        <v>4.5929636806249619E-2</v>
      </c>
      <c r="O8" s="2">
        <v>7.7490657567977905E-2</v>
      </c>
      <c r="P8" s="2"/>
      <c r="Q8" s="2">
        <v>0.10481935739517212</v>
      </c>
      <c r="R8" s="2"/>
      <c r="S8" s="2">
        <f>AVERAGE(B8:Q8)</f>
        <v>9.1552917535106346E-2</v>
      </c>
      <c r="T8" s="2">
        <f>AVERAGE(C8:P8)</f>
        <v>8.8899629563093191E-2</v>
      </c>
      <c r="U8" s="1"/>
      <c r="V8" s="1"/>
      <c r="W8" s="1"/>
      <c r="X8" s="1"/>
      <c r="Y8" s="1"/>
      <c r="AD8" s="1"/>
      <c r="AE8" s="1"/>
    </row>
    <row r="9" spans="1:31" ht="0.15" customHeight="1">
      <c r="A9" s="1">
        <v>1872</v>
      </c>
      <c r="B9" s="2"/>
      <c r="C9" s="2">
        <v>9.0239763259887695E-2</v>
      </c>
      <c r="D9" s="2"/>
      <c r="E9" s="2"/>
      <c r="F9" s="2"/>
      <c r="G9" s="2"/>
      <c r="H9" s="2"/>
      <c r="I9" s="2">
        <v>0.16412630677223206</v>
      </c>
      <c r="J9" s="2"/>
      <c r="K9" s="2">
        <v>7.2076424956321716E-2</v>
      </c>
      <c r="L9" s="2"/>
      <c r="M9" s="2"/>
      <c r="N9" s="2">
        <v>4.3702214956283569E-2</v>
      </c>
      <c r="O9" s="2">
        <v>7.7304147183895111E-2</v>
      </c>
      <c r="P9" s="2"/>
      <c r="Q9" s="2">
        <v>9.8564185202121735E-2</v>
      </c>
      <c r="R9" s="2"/>
      <c r="S9" s="2">
        <f>AVERAGE(B9:Q9)</f>
        <v>9.1002173721790314E-2</v>
      </c>
      <c r="T9" s="2">
        <f>AVERAGE(C9:P9)</f>
        <v>8.9489771425724035E-2</v>
      </c>
      <c r="U9" s="1"/>
      <c r="V9" s="1"/>
      <c r="W9" s="1"/>
      <c r="X9" s="1"/>
      <c r="Y9" s="1"/>
      <c r="AD9" s="1"/>
      <c r="AE9" s="1"/>
    </row>
    <row r="10" spans="1:31" ht="0.15" customHeight="1">
      <c r="A10" s="1">
        <v>1873</v>
      </c>
      <c r="B10" s="2"/>
      <c r="C10" s="2">
        <v>8.8689036667346954E-2</v>
      </c>
      <c r="D10" s="2"/>
      <c r="E10" s="2"/>
      <c r="F10" s="2"/>
      <c r="G10" s="2"/>
      <c r="H10" s="2"/>
      <c r="I10" s="2">
        <v>0.176010861992836</v>
      </c>
      <c r="J10" s="2"/>
      <c r="K10" s="2">
        <v>7.1136564016342163E-2</v>
      </c>
      <c r="L10" s="2"/>
      <c r="M10" s="2"/>
      <c r="N10" s="2">
        <v>3.8653407245874405E-2</v>
      </c>
      <c r="O10" s="2">
        <v>7.96208456158638E-2</v>
      </c>
      <c r="P10" s="2"/>
      <c r="Q10" s="2">
        <v>9.7379207611083984E-2</v>
      </c>
      <c r="R10" s="2"/>
      <c r="S10" s="2">
        <f>AVERAGE(B10:Q10)</f>
        <v>9.1914987191557884E-2</v>
      </c>
      <c r="T10" s="2">
        <f>AVERAGE(C10:P10)</f>
        <v>9.0822143107652659E-2</v>
      </c>
      <c r="U10" s="1"/>
      <c r="V10" s="1"/>
      <c r="W10" s="1"/>
      <c r="X10" s="1"/>
      <c r="Y10" s="1"/>
      <c r="AD10" s="1"/>
      <c r="AE10" s="1"/>
    </row>
    <row r="11" spans="1:31" ht="0.15" customHeight="1">
      <c r="A11" s="1">
        <v>1874</v>
      </c>
      <c r="B11" s="2"/>
      <c r="C11" s="2">
        <v>9.3234255909919739E-2</v>
      </c>
      <c r="D11" s="2"/>
      <c r="E11" s="2"/>
      <c r="F11" s="2"/>
      <c r="G11" s="2">
        <v>0.11262376606464386</v>
      </c>
      <c r="H11" s="2"/>
      <c r="I11" s="2">
        <v>0.1910519003868103</v>
      </c>
      <c r="J11" s="2"/>
      <c r="K11" s="2">
        <v>6.4906418323516846E-2</v>
      </c>
      <c r="L11" s="2"/>
      <c r="M11" s="2"/>
      <c r="N11" s="2">
        <v>3.1255774199962616E-2</v>
      </c>
      <c r="O11" s="2">
        <v>7.1615643799304962E-2</v>
      </c>
      <c r="P11" s="2"/>
      <c r="Q11" s="2">
        <v>8.9066527783870697E-2</v>
      </c>
      <c r="R11" s="2"/>
      <c r="S11" s="2">
        <f>AVERAGE(B11:Q11)</f>
        <v>9.3393469495432715E-2</v>
      </c>
      <c r="T11" s="2">
        <f>AVERAGE(C11:P11)</f>
        <v>9.4114626447359725E-2</v>
      </c>
      <c r="U11" s="1"/>
      <c r="V11" s="1"/>
      <c r="W11" s="1"/>
      <c r="X11" s="1"/>
      <c r="Y11" s="1"/>
      <c r="AD11" s="1"/>
      <c r="AE11" s="1"/>
    </row>
    <row r="12" spans="1:31" ht="0.15" customHeight="1">
      <c r="A12" s="1">
        <v>1875</v>
      </c>
      <c r="B12" s="2"/>
      <c r="C12" s="2">
        <v>0.10441486537456512</v>
      </c>
      <c r="D12" s="2"/>
      <c r="E12" s="2"/>
      <c r="F12" s="2">
        <v>5.8573827147483826E-2</v>
      </c>
      <c r="G12" s="2">
        <v>0.109375</v>
      </c>
      <c r="H12" s="2"/>
      <c r="I12" s="2">
        <v>0.15956227481365204</v>
      </c>
      <c r="J12" s="2"/>
      <c r="K12" s="2">
        <v>6.2832124531269073E-2</v>
      </c>
      <c r="L12" s="2"/>
      <c r="M12" s="2"/>
      <c r="N12" s="2">
        <v>2.8774790465831757E-2</v>
      </c>
      <c r="O12" s="2">
        <v>6.8709447979927063E-2</v>
      </c>
      <c r="P12" s="2"/>
      <c r="Q12" s="2">
        <v>8.275941014289856E-2</v>
      </c>
      <c r="R12" s="2"/>
      <c r="S12" s="2">
        <f>AVERAGE(B12:Q12)</f>
        <v>8.437521755695343E-2</v>
      </c>
      <c r="T12" s="2">
        <f>AVERAGE(C12:P12)</f>
        <v>8.4606047187532701E-2</v>
      </c>
      <c r="U12" s="1"/>
      <c r="V12" s="1"/>
      <c r="W12" s="1"/>
      <c r="X12" s="1"/>
      <c r="Y12" s="1"/>
      <c r="AD12" s="1"/>
      <c r="AE12" s="1"/>
    </row>
    <row r="13" spans="1:31" ht="0.15" customHeight="1">
      <c r="A13" s="1">
        <v>1876</v>
      </c>
      <c r="B13" s="2"/>
      <c r="C13" s="2">
        <v>0.11425334960222244</v>
      </c>
      <c r="D13" s="2"/>
      <c r="E13" s="2"/>
      <c r="F13" s="2">
        <v>5.4589513689279556E-2</v>
      </c>
      <c r="G13" s="2">
        <v>0.11513583362102509</v>
      </c>
      <c r="H13" s="2"/>
      <c r="I13" s="2">
        <v>0.15986928343772888</v>
      </c>
      <c r="J13" s="2"/>
      <c r="K13" s="2">
        <v>6.7549571394920349E-2</v>
      </c>
      <c r="L13" s="2"/>
      <c r="M13" s="2"/>
      <c r="N13" s="2">
        <v>3.3485811203718185E-2</v>
      </c>
      <c r="O13" s="2">
        <v>6.9695636630058289E-2</v>
      </c>
      <c r="P13" s="2"/>
      <c r="Q13" s="2">
        <v>8.6219131946563721E-2</v>
      </c>
      <c r="R13" s="2"/>
      <c r="S13" s="2">
        <f>AVERAGE(B13:Q13)</f>
        <v>8.7599766440689564E-2</v>
      </c>
      <c r="T13" s="2">
        <f>AVERAGE(C13:P13)</f>
        <v>8.7796999939850393E-2</v>
      </c>
      <c r="U13" s="1"/>
      <c r="V13" s="1"/>
      <c r="W13" s="1"/>
      <c r="X13" s="1"/>
      <c r="Y13" s="1"/>
      <c r="AD13" s="1"/>
      <c r="AE13" s="1"/>
    </row>
    <row r="14" spans="1:31" ht="0.15" customHeight="1">
      <c r="A14" s="1">
        <v>1877</v>
      </c>
      <c r="B14" s="2"/>
      <c r="C14" s="2">
        <v>0.10440274327993393</v>
      </c>
      <c r="D14" s="2"/>
      <c r="E14" s="2"/>
      <c r="F14" s="2">
        <v>4.935116320848465E-2</v>
      </c>
      <c r="G14" s="2">
        <v>0.13192611932754517</v>
      </c>
      <c r="H14" s="2"/>
      <c r="I14" s="2">
        <v>0.14329345524311066</v>
      </c>
      <c r="J14" s="2"/>
      <c r="K14" s="2">
        <v>7.5256742537021637E-2</v>
      </c>
      <c r="L14" s="2"/>
      <c r="M14" s="2"/>
      <c r="N14" s="2">
        <v>3.4670472145080566E-2</v>
      </c>
      <c r="O14" s="2">
        <v>6.7183539271354675E-2</v>
      </c>
      <c r="P14" s="2"/>
      <c r="Q14" s="2">
        <v>7.7194646000862122E-2</v>
      </c>
      <c r="R14" s="2"/>
      <c r="S14" s="2">
        <f>AVERAGE(B14:Q14)</f>
        <v>8.5409860126674175E-2</v>
      </c>
      <c r="T14" s="2">
        <f>AVERAGE(C14:P14)</f>
        <v>8.6583462144647322E-2</v>
      </c>
      <c r="U14" s="1"/>
      <c r="V14" s="1"/>
      <c r="W14" s="1"/>
      <c r="X14" s="1"/>
      <c r="Y14" s="1"/>
      <c r="AD14" s="1"/>
      <c r="AE14" s="1"/>
    </row>
    <row r="15" spans="1:31" ht="0.15" customHeight="1">
      <c r="A15" s="1">
        <v>1878</v>
      </c>
      <c r="B15" s="2"/>
      <c r="C15" s="2">
        <v>0.10266105830669403</v>
      </c>
      <c r="D15" s="2"/>
      <c r="E15" s="2"/>
      <c r="F15" s="2">
        <v>5.5804114788770676E-2</v>
      </c>
      <c r="G15" s="2">
        <v>0.13833992183208466</v>
      </c>
      <c r="H15" s="2"/>
      <c r="I15" s="2">
        <v>0.15914298593997955</v>
      </c>
      <c r="J15" s="2"/>
      <c r="K15" s="2">
        <v>7.3812127113342285E-2</v>
      </c>
      <c r="L15" s="2"/>
      <c r="M15" s="2"/>
      <c r="N15" s="2">
        <v>3.6452613770961761E-2</v>
      </c>
      <c r="O15" s="2">
        <v>7.7667385339736938E-2</v>
      </c>
      <c r="P15" s="2"/>
      <c r="Q15" s="2">
        <v>8.0162718892097473E-2</v>
      </c>
      <c r="R15" s="2"/>
      <c r="S15" s="2">
        <f>AVERAGE(B15:Q15)</f>
        <v>9.0505365747958422E-2</v>
      </c>
      <c r="T15" s="2">
        <f>AVERAGE(C15:P15)</f>
        <v>9.1982886727367125E-2</v>
      </c>
      <c r="U15" s="1"/>
      <c r="V15" s="1"/>
      <c r="W15" s="1"/>
      <c r="X15" s="1"/>
      <c r="Y15" s="1"/>
      <c r="AD15" s="1"/>
      <c r="AE15" s="1"/>
    </row>
    <row r="16" spans="1:31" ht="0.15" customHeight="1">
      <c r="A16" s="1">
        <v>1879</v>
      </c>
      <c r="B16" s="2"/>
      <c r="C16" s="2">
        <v>0.11482098698616028</v>
      </c>
      <c r="D16" s="2"/>
      <c r="E16" s="2"/>
      <c r="F16" s="2">
        <v>5.7457722723484039E-2</v>
      </c>
      <c r="G16" s="2">
        <v>0.12857143580913544</v>
      </c>
      <c r="H16" s="2"/>
      <c r="I16" s="2">
        <v>0.16690269112586975</v>
      </c>
      <c r="J16" s="2"/>
      <c r="K16" s="2">
        <v>8.9151643216609955E-2</v>
      </c>
      <c r="L16" s="2"/>
      <c r="M16" s="2"/>
      <c r="N16" s="2">
        <v>3.96929532289505E-2</v>
      </c>
      <c r="O16" s="2">
        <v>8.2974269986152649E-2</v>
      </c>
      <c r="P16" s="2"/>
      <c r="Q16" s="2">
        <v>9.7209841012954712E-2</v>
      </c>
      <c r="R16" s="2"/>
      <c r="S16" s="2">
        <f>AVERAGE(B16:Q16)</f>
        <v>9.7097693011164665E-2</v>
      </c>
      <c r="T16" s="2">
        <f>AVERAGE(C16:P16)</f>
        <v>9.7081671868051805E-2</v>
      </c>
      <c r="U16" s="1"/>
      <c r="V16" s="1"/>
      <c r="W16" s="1"/>
      <c r="X16" s="1"/>
      <c r="Y16" s="1"/>
      <c r="AD16" s="1"/>
      <c r="AE16" s="1"/>
    </row>
    <row r="17" spans="1:31" ht="0.15" customHeight="1">
      <c r="A17" s="1">
        <v>1880</v>
      </c>
      <c r="B17" s="2"/>
      <c r="C17" s="2">
        <v>9.9511623382568359E-2</v>
      </c>
      <c r="D17" s="2"/>
      <c r="E17" s="2"/>
      <c r="F17" s="2">
        <v>5.7812761515378952E-2</v>
      </c>
      <c r="G17" s="2">
        <v>0.14064362645149231</v>
      </c>
      <c r="H17" s="2"/>
      <c r="I17" s="2">
        <v>0.1836550235748291</v>
      </c>
      <c r="J17" s="2"/>
      <c r="K17" s="2">
        <v>7.7809929847717285E-2</v>
      </c>
      <c r="L17" s="2"/>
      <c r="M17" s="2"/>
      <c r="N17" s="2">
        <v>4.5338816940784454E-2</v>
      </c>
      <c r="O17" s="2">
        <v>8.9697450399398804E-2</v>
      </c>
      <c r="P17" s="2"/>
      <c r="Q17" s="2">
        <v>9.5107518136501312E-2</v>
      </c>
      <c r="R17" s="2"/>
      <c r="S17" s="2">
        <f>AVERAGE(B17:Q17)</f>
        <v>9.8697093781083822E-2</v>
      </c>
      <c r="T17" s="2">
        <f>AVERAGE(C17:P17)</f>
        <v>9.9209890301738463E-2</v>
      </c>
      <c r="U17" s="1"/>
      <c r="V17" s="1"/>
      <c r="W17" s="1"/>
      <c r="X17" s="1"/>
      <c r="Y17" s="1"/>
      <c r="AD17" s="1"/>
      <c r="AE17" s="1"/>
    </row>
    <row r="18" spans="1:31" ht="0.15" customHeight="1">
      <c r="A18" s="1">
        <v>1881</v>
      </c>
      <c r="B18" s="2"/>
      <c r="C18" s="2">
        <v>0.10666228830814362</v>
      </c>
      <c r="D18" s="2"/>
      <c r="E18" s="2"/>
      <c r="F18" s="2">
        <v>5.7957261800765991E-2</v>
      </c>
      <c r="G18" s="2">
        <v>0.12352941185235977</v>
      </c>
      <c r="H18" s="2"/>
      <c r="I18" s="2">
        <v>0.17815679311752319</v>
      </c>
      <c r="J18" s="2"/>
      <c r="K18" s="2">
        <v>7.6470263302326202E-2</v>
      </c>
      <c r="L18" s="2"/>
      <c r="M18" s="2"/>
      <c r="N18" s="2">
        <v>4.2763408273458481E-2</v>
      </c>
      <c r="O18" s="2">
        <v>8.4440134465694427E-2</v>
      </c>
      <c r="P18" s="2"/>
      <c r="Q18" s="2">
        <v>8.7930716574192047E-2</v>
      </c>
      <c r="R18" s="2"/>
      <c r="S18" s="2">
        <f>AVERAGE(B18:Q18)</f>
        <v>9.4738784711807966E-2</v>
      </c>
      <c r="T18" s="2">
        <f>AVERAGE(C18:P18)</f>
        <v>9.5711365874324522E-2</v>
      </c>
      <c r="U18" s="1"/>
      <c r="V18" s="1"/>
      <c r="W18" s="1"/>
      <c r="X18" s="1"/>
      <c r="Y18" s="1"/>
      <c r="AD18" s="1"/>
      <c r="AE18" s="1"/>
    </row>
    <row r="19" spans="1:31" ht="0.15" customHeight="1">
      <c r="A19" s="1">
        <v>1882</v>
      </c>
      <c r="B19" s="2"/>
      <c r="C19" s="2">
        <v>0.10452648997306824</v>
      </c>
      <c r="D19" s="2"/>
      <c r="E19" s="2"/>
      <c r="F19" s="2">
        <v>5.5290043354034424E-2</v>
      </c>
      <c r="G19" s="2">
        <v>0.12557603418827057</v>
      </c>
      <c r="H19" s="2"/>
      <c r="I19" s="2">
        <v>0.15916568040847778</v>
      </c>
      <c r="J19" s="2"/>
      <c r="K19" s="2">
        <v>6.7586623132228851E-2</v>
      </c>
      <c r="L19" s="2">
        <v>2.9870395082980394E-3</v>
      </c>
      <c r="M19" s="2"/>
      <c r="N19" s="2">
        <v>4.463384672999382E-2</v>
      </c>
      <c r="O19" s="2">
        <v>8.4433607757091522E-2</v>
      </c>
      <c r="P19" s="2"/>
      <c r="Q19" s="2">
        <v>8.6853116750717163E-2</v>
      </c>
      <c r="R19" s="2"/>
      <c r="S19" s="2">
        <f>AVERAGE(B19:Q19)</f>
        <v>8.1228053533575595E-2</v>
      </c>
      <c r="T19" s="2">
        <f>AVERAGE(C19:P19)</f>
        <v>8.0524920631432906E-2</v>
      </c>
      <c r="U19" s="1"/>
      <c r="V19" s="1"/>
      <c r="W19" s="1"/>
      <c r="X19" s="1"/>
      <c r="Y19" s="1"/>
      <c r="AD19" s="1"/>
      <c r="AE19" s="1"/>
    </row>
    <row r="20" spans="1:31" ht="0.15" customHeight="1">
      <c r="A20" s="1">
        <v>1883</v>
      </c>
      <c r="B20" s="2"/>
      <c r="C20" s="2">
        <v>0.11395291239023209</v>
      </c>
      <c r="D20" s="2"/>
      <c r="E20" s="2"/>
      <c r="F20" s="2">
        <v>5.6539278477430344E-2</v>
      </c>
      <c r="G20" s="2">
        <v>0.12753278017044067</v>
      </c>
      <c r="H20" s="2"/>
      <c r="I20" s="2">
        <v>0.16458131372928619</v>
      </c>
      <c r="J20" s="2"/>
      <c r="K20" s="2">
        <v>6.9785706698894501E-2</v>
      </c>
      <c r="L20" s="2">
        <v>2.6059495285153389E-2</v>
      </c>
      <c r="M20" s="2"/>
      <c r="N20" s="2">
        <v>4.6112481504678726E-2</v>
      </c>
      <c r="O20" s="2">
        <v>7.8747093677520752E-2</v>
      </c>
      <c r="P20" s="2"/>
      <c r="Q20" s="2">
        <v>9.1484002768993378E-2</v>
      </c>
      <c r="R20" s="2"/>
      <c r="S20" s="2">
        <f>AVERAGE(B20:Q20)</f>
        <v>8.6088340522514448E-2</v>
      </c>
      <c r="T20" s="2">
        <f>AVERAGE(C20:P20)</f>
        <v>8.5413882741704583E-2</v>
      </c>
      <c r="U20" s="1"/>
      <c r="V20" s="1"/>
      <c r="W20" s="1"/>
      <c r="X20" s="1"/>
      <c r="Y20" s="1"/>
      <c r="AD20" s="1"/>
      <c r="AE20" s="1"/>
    </row>
    <row r="21" spans="1:31" ht="0.15" customHeight="1">
      <c r="A21" s="1">
        <v>1884</v>
      </c>
      <c r="B21" s="2"/>
      <c r="C21" s="2">
        <v>0.12131594121456146</v>
      </c>
      <c r="D21" s="2"/>
      <c r="E21" s="2"/>
      <c r="F21" s="2">
        <v>5.4857879877090454E-2</v>
      </c>
      <c r="G21" s="2">
        <v>0.12926828861236572</v>
      </c>
      <c r="H21" s="2"/>
      <c r="I21" s="2">
        <v>0.16609056293964386</v>
      </c>
      <c r="J21" s="2"/>
      <c r="K21" s="2">
        <v>7.2490893304347992E-2</v>
      </c>
      <c r="L21" s="2">
        <v>3.8977667689323425E-2</v>
      </c>
      <c r="M21" s="2"/>
      <c r="N21" s="2">
        <v>4.3299410492181778E-2</v>
      </c>
      <c r="O21" s="2">
        <v>8.5578009486198425E-2</v>
      </c>
      <c r="P21" s="2"/>
      <c r="Q21" s="2">
        <v>9.1172084212303162E-2</v>
      </c>
      <c r="R21" s="2"/>
      <c r="S21" s="2">
        <f>AVERAGE(B21:Q21)</f>
        <v>8.9227859758668482E-2</v>
      </c>
      <c r="T21" s="2">
        <f>AVERAGE(C21:P21)</f>
        <v>8.898483170196414E-2</v>
      </c>
      <c r="U21" s="1"/>
      <c r="V21" s="1"/>
      <c r="W21" s="1"/>
      <c r="X21" s="1"/>
      <c r="Y21" s="1"/>
      <c r="AD21" s="1"/>
      <c r="AE21" s="1"/>
    </row>
    <row r="22" spans="1:31" ht="0.15" customHeight="1">
      <c r="A22" s="1">
        <v>1885</v>
      </c>
      <c r="B22" s="2"/>
      <c r="C22" s="2">
        <v>0.12649443745613098</v>
      </c>
      <c r="D22" s="2"/>
      <c r="E22" s="2"/>
      <c r="F22" s="2">
        <v>6.0918673872947693E-2</v>
      </c>
      <c r="G22" s="2">
        <v>0.13797314465045929</v>
      </c>
      <c r="H22" s="2"/>
      <c r="I22" s="2">
        <v>0.1585642397403717</v>
      </c>
      <c r="J22" s="2"/>
      <c r="K22" s="2">
        <v>7.6296336948871613E-2</v>
      </c>
      <c r="L22" s="2">
        <v>5.9663739055395126E-2</v>
      </c>
      <c r="M22" s="2"/>
      <c r="N22" s="2">
        <v>4.1428569704294205E-2</v>
      </c>
      <c r="O22" s="2">
        <v>8.8985852897167206E-2</v>
      </c>
      <c r="P22" s="2"/>
      <c r="Q22" s="2">
        <v>9.3787238001823425E-2</v>
      </c>
      <c r="R22" s="2"/>
      <c r="S22" s="2">
        <f>AVERAGE(B22:Q22)</f>
        <v>9.3790248036384583E-2</v>
      </c>
      <c r="T22" s="2">
        <f>AVERAGE(C22:P22)</f>
        <v>9.3790624290704727E-2</v>
      </c>
      <c r="U22" s="1"/>
      <c r="V22" s="1"/>
      <c r="W22" s="1"/>
      <c r="X22" s="1"/>
      <c r="Y22" s="1"/>
      <c r="AD22" s="1"/>
      <c r="AE22" s="1"/>
    </row>
    <row r="23" spans="1:31" ht="0.15" customHeight="1">
      <c r="A23" s="1">
        <v>1886</v>
      </c>
      <c r="B23" s="2"/>
      <c r="C23" s="2">
        <v>0.13536061346530914</v>
      </c>
      <c r="D23" s="2"/>
      <c r="E23" s="2"/>
      <c r="F23" s="2">
        <v>6.1206202954053879E-2</v>
      </c>
      <c r="G23" s="2">
        <v>0.14268440008163452</v>
      </c>
      <c r="H23" s="2"/>
      <c r="I23" s="2">
        <v>0.16472004354000092</v>
      </c>
      <c r="J23" s="2"/>
      <c r="K23" s="2">
        <v>7.1203626692295074E-2</v>
      </c>
      <c r="L23" s="2">
        <v>0.10773362964391708</v>
      </c>
      <c r="M23" s="2"/>
      <c r="N23" s="2">
        <v>4.3925374746322632E-2</v>
      </c>
      <c r="O23" s="2">
        <v>0.10226262360811234</v>
      </c>
      <c r="P23" s="2"/>
      <c r="Q23" s="2">
        <v>9.8059386014938354E-2</v>
      </c>
      <c r="R23" s="2"/>
      <c r="S23" s="2">
        <f>AVERAGE(B23:Q23)</f>
        <v>0.10301732230517599</v>
      </c>
      <c r="T23" s="2">
        <f>AVERAGE(C23:P23)</f>
        <v>0.1036370643414557</v>
      </c>
      <c r="U23" s="1"/>
      <c r="V23" s="1"/>
      <c r="W23" s="1"/>
      <c r="X23" s="1"/>
      <c r="Y23" s="1"/>
      <c r="AD23" s="1"/>
      <c r="AE23" s="1"/>
    </row>
    <row r="24" spans="1:31" ht="0.15" customHeight="1">
      <c r="A24" s="1">
        <v>1887</v>
      </c>
      <c r="B24" s="2"/>
      <c r="C24" s="2">
        <v>0.12866394221782684</v>
      </c>
      <c r="D24" s="2"/>
      <c r="E24" s="2"/>
      <c r="F24" s="2">
        <v>6.0734782367944717E-2</v>
      </c>
      <c r="G24" s="2">
        <v>0.13912010192871094</v>
      </c>
      <c r="H24" s="2"/>
      <c r="I24" s="2">
        <v>0.16262072324752808</v>
      </c>
      <c r="J24" s="2"/>
      <c r="K24" s="2">
        <v>6.8160161375999451E-2</v>
      </c>
      <c r="L24" s="2">
        <v>0.14048860967159271</v>
      </c>
      <c r="M24" s="2"/>
      <c r="N24" s="2">
        <v>4.1521221399307251E-2</v>
      </c>
      <c r="O24" s="2">
        <v>0.10939900577068329</v>
      </c>
      <c r="P24" s="2"/>
      <c r="Q24" s="2">
        <v>0.10447053611278534</v>
      </c>
      <c r="R24" s="2"/>
      <c r="S24" s="2">
        <f>AVERAGE(B24:Q24)</f>
        <v>0.10613100934359762</v>
      </c>
      <c r="T24" s="2">
        <f>AVERAGE(C24:P24)</f>
        <v>0.10633856849744916</v>
      </c>
      <c r="U24" s="1"/>
      <c r="V24" s="1"/>
      <c r="W24" s="1"/>
      <c r="X24" s="1"/>
      <c r="Y24" s="1"/>
      <c r="AD24" s="1"/>
      <c r="AE24" s="1"/>
    </row>
    <row r="25" spans="1:31" ht="0.15" customHeight="1">
      <c r="A25" s="1">
        <v>1888</v>
      </c>
      <c r="B25" s="2"/>
      <c r="C25" s="2">
        <v>0.12662668526172638</v>
      </c>
      <c r="D25" s="2"/>
      <c r="E25" s="2"/>
      <c r="F25" s="2">
        <v>6.4247794449329376E-2</v>
      </c>
      <c r="G25" s="2">
        <v>0.1233183890581131</v>
      </c>
      <c r="H25" s="2"/>
      <c r="I25" s="2">
        <v>0.15874038636684418</v>
      </c>
      <c r="J25" s="2"/>
      <c r="K25" s="2">
        <v>6.8693496286869049E-2</v>
      </c>
      <c r="L25" s="2">
        <v>0.14907991886138916</v>
      </c>
      <c r="M25" s="2"/>
      <c r="N25" s="2">
        <v>5.4340850561857224E-2</v>
      </c>
      <c r="O25" s="2">
        <v>0.10684739053249359</v>
      </c>
      <c r="P25" s="2"/>
      <c r="Q25" s="2">
        <v>0.10073231905698776</v>
      </c>
      <c r="R25" s="2"/>
      <c r="S25" s="2">
        <f>AVERAGE(B25:Q25)</f>
        <v>0.10584747004840109</v>
      </c>
      <c r="T25" s="2">
        <f>AVERAGE(C25:P25)</f>
        <v>0.10648686392232776</v>
      </c>
      <c r="U25" s="1"/>
      <c r="V25" s="1"/>
      <c r="W25" s="1"/>
      <c r="X25" s="1"/>
      <c r="Y25" s="1"/>
      <c r="AD25" s="1"/>
      <c r="AE25" s="1"/>
    </row>
    <row r="26" spans="1:31" ht="0.15" customHeight="1">
      <c r="A26" s="1">
        <v>1889</v>
      </c>
      <c r="B26" s="2"/>
      <c r="C26" s="2">
        <v>0.12174221128225327</v>
      </c>
      <c r="D26" s="2"/>
      <c r="E26" s="2"/>
      <c r="F26" s="2">
        <v>6.1470914632081985E-2</v>
      </c>
      <c r="G26" s="2">
        <v>0.11606217920780182</v>
      </c>
      <c r="H26" s="2"/>
      <c r="I26" s="2">
        <v>0.16073092818260193</v>
      </c>
      <c r="J26" s="2"/>
      <c r="K26" s="2">
        <v>6.3739322125911713E-2</v>
      </c>
      <c r="L26" s="2">
        <v>0.15628078579902649</v>
      </c>
      <c r="M26" s="2"/>
      <c r="N26" s="2">
        <v>5.4221402853727341E-2</v>
      </c>
      <c r="O26" s="2">
        <v>0.10207728296518326</v>
      </c>
      <c r="P26" s="2"/>
      <c r="Q26" s="2">
        <v>9.8025612533092499E-2</v>
      </c>
      <c r="R26" s="2"/>
      <c r="S26" s="2">
        <f>AVERAGE(B26:Q26)</f>
        <v>0.10381673773129781</v>
      </c>
      <c r="T26" s="2">
        <f>AVERAGE(C26:P26)</f>
        <v>0.10454062838107347</v>
      </c>
      <c r="U26" s="1"/>
      <c r="V26" s="1"/>
      <c r="W26" s="1"/>
      <c r="X26" s="1"/>
      <c r="Y26" s="1"/>
      <c r="AD26" s="1"/>
      <c r="AE26" s="1"/>
    </row>
    <row r="27" spans="1:31" ht="0.15" customHeight="1">
      <c r="A27" s="1">
        <v>1890</v>
      </c>
      <c r="B27" s="2"/>
      <c r="C27" s="2">
        <v>0.12254782021045685</v>
      </c>
      <c r="D27" s="2"/>
      <c r="E27" s="2"/>
      <c r="F27" s="2">
        <v>6.3764281570911407E-2</v>
      </c>
      <c r="G27" s="2">
        <v>0.1071428582072258</v>
      </c>
      <c r="H27" s="2"/>
      <c r="I27" s="2">
        <v>0.16279308497905731</v>
      </c>
      <c r="J27" s="2"/>
      <c r="K27" s="2">
        <v>6.4571157097816467E-2</v>
      </c>
      <c r="L27" s="2">
        <v>0.12979629635810852</v>
      </c>
      <c r="M27" s="2"/>
      <c r="N27" s="2">
        <v>6.4406171441078186E-2</v>
      </c>
      <c r="O27" s="2">
        <v>9.8643317818641663E-2</v>
      </c>
      <c r="P27" s="2"/>
      <c r="Q27" s="2">
        <v>9.6528299152851105E-2</v>
      </c>
      <c r="R27" s="2"/>
      <c r="S27" s="2">
        <f>AVERAGE(B27:Q27)</f>
        <v>0.1011325874262386</v>
      </c>
      <c r="T27" s="2">
        <f>AVERAGE(C27:P27)</f>
        <v>0.10170812346041203</v>
      </c>
      <c r="U27" s="1"/>
      <c r="V27" s="1"/>
      <c r="W27" s="1"/>
      <c r="X27" s="1"/>
      <c r="Y27" s="1"/>
      <c r="AD27" s="1"/>
      <c r="AE27" s="1"/>
    </row>
    <row r="28" spans="1:31" ht="0.15" customHeight="1">
      <c r="A28" s="1">
        <v>1891</v>
      </c>
      <c r="B28" s="2"/>
      <c r="C28" s="2">
        <v>0.11978807300329208</v>
      </c>
      <c r="D28" s="2"/>
      <c r="E28" s="2"/>
      <c r="F28" s="2">
        <v>6.1898805201053619E-2</v>
      </c>
      <c r="G28" s="2">
        <v>0.10746268928050995</v>
      </c>
      <c r="H28" s="2"/>
      <c r="I28" s="2">
        <v>0.14716674387454987</v>
      </c>
      <c r="J28" s="2"/>
      <c r="K28" s="2">
        <v>6.8737626075744629E-2</v>
      </c>
      <c r="L28" s="2">
        <v>0.15269145369529724</v>
      </c>
      <c r="M28" s="2"/>
      <c r="N28" s="2">
        <v>9.5818743109703064E-2</v>
      </c>
      <c r="O28" s="2">
        <v>8.8491655886173248E-2</v>
      </c>
      <c r="P28" s="2"/>
      <c r="Q28" s="2">
        <v>9.5024034380912781E-2</v>
      </c>
      <c r="R28" s="2"/>
      <c r="S28" s="2">
        <f>AVERAGE(B28:Q28)</f>
        <v>0.10411998050080405</v>
      </c>
      <c r="T28" s="2">
        <f>AVERAGE(C28:P28)</f>
        <v>0.10525697376579046</v>
      </c>
      <c r="U28" s="1"/>
      <c r="V28" s="1"/>
      <c r="W28" s="1"/>
      <c r="X28" s="1"/>
      <c r="Y28" s="1"/>
      <c r="AD28" s="1"/>
      <c r="AE28" s="1"/>
    </row>
    <row r="29" spans="1:31" ht="0.15" customHeight="1">
      <c r="A29" s="1">
        <v>1892</v>
      </c>
      <c r="B29" s="2"/>
      <c r="C29" s="2">
        <v>0.12520597875118256</v>
      </c>
      <c r="D29" s="2"/>
      <c r="E29" s="2"/>
      <c r="F29" s="2">
        <v>5.7388279587030411E-2</v>
      </c>
      <c r="G29" s="2">
        <v>0.11500000208616257</v>
      </c>
      <c r="H29" s="2"/>
      <c r="I29" s="2">
        <v>0.1484568864107132</v>
      </c>
      <c r="J29" s="2"/>
      <c r="K29" s="2">
        <v>6.8862311542034149E-2</v>
      </c>
      <c r="L29" s="2">
        <v>0.15634772181510925</v>
      </c>
      <c r="M29" s="2"/>
      <c r="N29" s="2">
        <v>0.14773246645927429</v>
      </c>
      <c r="O29" s="2">
        <v>8.8571280241012573E-2</v>
      </c>
      <c r="P29" s="2"/>
      <c r="Q29" s="2">
        <v>9.2143058776855469E-2</v>
      </c>
      <c r="R29" s="2"/>
      <c r="S29" s="2">
        <f>AVERAGE(B29:Q29)</f>
        <v>0.11107866507437494</v>
      </c>
      <c r="T29" s="2">
        <f>AVERAGE(C29:P29)</f>
        <v>0.11344561586156487</v>
      </c>
      <c r="U29" s="1"/>
      <c r="V29" s="1"/>
      <c r="W29" s="1"/>
      <c r="X29" s="1"/>
      <c r="Y29" s="1"/>
      <c r="AD29" s="1"/>
      <c r="AE29" s="1"/>
    </row>
    <row r="30" spans="1:31" ht="0.15" customHeight="1">
      <c r="A30" s="1">
        <v>1893</v>
      </c>
      <c r="B30" s="2"/>
      <c r="C30" s="2">
        <v>0.13741877675056458</v>
      </c>
      <c r="D30" s="2"/>
      <c r="E30" s="2"/>
      <c r="F30" s="2">
        <v>6.1100844293832779E-2</v>
      </c>
      <c r="G30" s="2">
        <v>0.11212120950222015</v>
      </c>
      <c r="H30" s="2"/>
      <c r="I30" s="2">
        <v>0.13407665491104126</v>
      </c>
      <c r="J30" s="2"/>
      <c r="K30" s="2">
        <v>6.976289302110672E-2</v>
      </c>
      <c r="L30" s="2">
        <v>0.15313446521759033</v>
      </c>
      <c r="M30" s="2"/>
      <c r="N30" s="2">
        <v>0.1653430163860321</v>
      </c>
      <c r="O30" s="2">
        <v>9.2724762856960297E-2</v>
      </c>
      <c r="P30" s="2"/>
      <c r="Q30" s="2">
        <v>9.1122373938560486E-2</v>
      </c>
      <c r="R30" s="2"/>
      <c r="S30" s="2">
        <f>AVERAGE(B30:Q30)</f>
        <v>0.1129783329864343</v>
      </c>
      <c r="T30" s="2">
        <f>AVERAGE(C30:P30)</f>
        <v>0.11571032786741853</v>
      </c>
      <c r="U30" s="1"/>
      <c r="V30" s="1"/>
      <c r="W30" s="1"/>
      <c r="X30" s="1"/>
      <c r="Y30" s="1"/>
      <c r="AD30" s="1"/>
      <c r="AE30" s="1"/>
    </row>
    <row r="31" spans="1:31" ht="0.15" customHeight="1">
      <c r="A31" s="1">
        <v>1894</v>
      </c>
      <c r="B31" s="2"/>
      <c r="C31" s="2">
        <v>0.14274372160434723</v>
      </c>
      <c r="D31" s="2"/>
      <c r="E31" s="2"/>
      <c r="F31" s="2">
        <v>6.3131004571914673E-2</v>
      </c>
      <c r="G31" s="2">
        <v>0.11260827630758286</v>
      </c>
      <c r="H31" s="2"/>
      <c r="I31" s="2">
        <v>0.1447862833738327</v>
      </c>
      <c r="J31" s="2"/>
      <c r="K31" s="2">
        <v>6.9517530500888824E-2</v>
      </c>
      <c r="L31" s="2">
        <v>0.13728496432304382</v>
      </c>
      <c r="M31" s="2"/>
      <c r="N31" s="2">
        <v>0.15946818888187408</v>
      </c>
      <c r="O31" s="2">
        <v>9.7803257405757904E-2</v>
      </c>
      <c r="P31" s="2"/>
      <c r="Q31" s="2">
        <v>9.0953432023525238E-2</v>
      </c>
      <c r="R31" s="2">
        <v>0.19665747880935669</v>
      </c>
      <c r="S31" s="2">
        <f>AVERAGE(B31:Q31)</f>
        <v>0.11314407322141859</v>
      </c>
      <c r="T31" s="2">
        <f>AVERAGE(C31:P31)</f>
        <v>0.11591790337115526</v>
      </c>
      <c r="U31" s="1"/>
      <c r="V31" s="1"/>
      <c r="W31" s="1"/>
      <c r="X31" s="1"/>
      <c r="Y31" s="1"/>
      <c r="AD31" s="1"/>
      <c r="AE31" s="1"/>
    </row>
    <row r="32" spans="1:31" ht="0.15" customHeight="1">
      <c r="A32" s="1">
        <v>1895</v>
      </c>
      <c r="B32" s="2"/>
      <c r="C32" s="2">
        <v>0.14162600040435791</v>
      </c>
      <c r="D32" s="2"/>
      <c r="E32" s="2"/>
      <c r="F32" s="2">
        <v>5.9301048517227173E-2</v>
      </c>
      <c r="G32" s="2">
        <v>0.11803588271141052</v>
      </c>
      <c r="H32" s="2"/>
      <c r="I32" s="2">
        <v>0.16038663685321808</v>
      </c>
      <c r="J32" s="2"/>
      <c r="K32" s="2">
        <v>7.3875673115253448E-2</v>
      </c>
      <c r="L32" s="2">
        <v>0.14805546402931213</v>
      </c>
      <c r="M32" s="2"/>
      <c r="N32" s="2">
        <v>0.14935767650604248</v>
      </c>
      <c r="O32" s="2">
        <v>9.2795915901660919E-2</v>
      </c>
      <c r="P32" s="2"/>
      <c r="Q32" s="2">
        <v>9.6156246960163116E-2</v>
      </c>
      <c r="R32" s="2">
        <v>0.22249066829681396</v>
      </c>
      <c r="S32" s="2">
        <f>AVERAGE(B32:Q32)</f>
        <v>0.11551006055540508</v>
      </c>
      <c r="T32" s="2">
        <f>AVERAGE(C32:P32)</f>
        <v>0.11792928725481033</v>
      </c>
      <c r="U32" s="1"/>
      <c r="V32" s="1"/>
      <c r="W32" s="1"/>
      <c r="X32" s="1"/>
      <c r="Y32" s="1"/>
      <c r="AD32" s="1"/>
      <c r="AE32" s="1"/>
    </row>
    <row r="33" spans="1:31" ht="0.15" customHeight="1">
      <c r="A33" s="1">
        <v>1896</v>
      </c>
      <c r="B33" s="2"/>
      <c r="C33" s="2">
        <v>0.14537355303764343</v>
      </c>
      <c r="D33" s="2"/>
      <c r="E33" s="2"/>
      <c r="F33" s="2">
        <v>5.9195414185523987E-2</v>
      </c>
      <c r="G33" s="2">
        <v>0.10938924551010132</v>
      </c>
      <c r="H33" s="2"/>
      <c r="I33" s="2">
        <v>0.15544949471950531</v>
      </c>
      <c r="J33" s="2"/>
      <c r="K33" s="2">
        <v>9.3698836863040924E-2</v>
      </c>
      <c r="L33" s="2">
        <v>0.24785268306732178</v>
      </c>
      <c r="M33" s="2"/>
      <c r="N33" s="2">
        <v>0.15883944928646088</v>
      </c>
      <c r="O33" s="2">
        <v>9.5619931817054749E-2</v>
      </c>
      <c r="P33" s="2"/>
      <c r="Q33" s="2">
        <v>9.0211428701877594E-2</v>
      </c>
      <c r="R33" s="2">
        <v>0.21699054539203644</v>
      </c>
      <c r="S33" s="2">
        <f>AVERAGE(B33:Q33)</f>
        <v>0.12840333746539223</v>
      </c>
      <c r="T33" s="2">
        <f>AVERAGE(C33:P33)</f>
        <v>0.13317732606083155</v>
      </c>
      <c r="U33" s="1"/>
      <c r="V33" s="1"/>
      <c r="W33" s="1"/>
      <c r="X33" s="1"/>
      <c r="Y33" s="1"/>
      <c r="AD33" s="1"/>
      <c r="AE33" s="1"/>
    </row>
    <row r="34" spans="1:31" ht="0.15" customHeight="1">
      <c r="A34" s="1">
        <v>1897</v>
      </c>
      <c r="B34" s="2"/>
      <c r="C34" s="2">
        <v>0.15207394957542419</v>
      </c>
      <c r="D34" s="2"/>
      <c r="E34" s="2"/>
      <c r="F34" s="2">
        <v>5.7387437671422958E-2</v>
      </c>
      <c r="G34" s="2">
        <v>0.10285220295190811</v>
      </c>
      <c r="H34" s="2"/>
      <c r="I34" s="2">
        <v>0.15367692708969116</v>
      </c>
      <c r="J34" s="2">
        <v>0.15398399531841278</v>
      </c>
      <c r="K34" s="2">
        <v>7.9864509403705597E-2</v>
      </c>
      <c r="L34" s="2">
        <v>0.18653088808059692</v>
      </c>
      <c r="M34" s="2"/>
      <c r="N34" s="2">
        <v>0.15771141648292542</v>
      </c>
      <c r="O34" s="2">
        <v>9.7864657640457153E-2</v>
      </c>
      <c r="P34" s="2"/>
      <c r="Q34" s="2">
        <v>9.6094667911529541E-2</v>
      </c>
      <c r="R34" s="2">
        <v>0.22243461012840271</v>
      </c>
      <c r="S34" s="2">
        <f>AVERAGE(B34:Q34)</f>
        <v>0.12380406521260738</v>
      </c>
      <c r="T34" s="2">
        <f>AVERAGE(C34:P34)</f>
        <v>0.12688288713494936</v>
      </c>
      <c r="U34" s="1"/>
      <c r="V34" s="2">
        <f>0.6*F34+0.4*J34</f>
        <v>9.6026060730218882E-2</v>
      </c>
      <c r="W34" s="1"/>
      <c r="X34" s="1"/>
      <c r="Y34" s="1"/>
      <c r="AD34" s="1"/>
      <c r="AE34" s="1"/>
    </row>
    <row r="35" spans="1:31" ht="0.15" customHeight="1">
      <c r="A35" s="1">
        <v>1898</v>
      </c>
      <c r="B35" s="2"/>
      <c r="C35" s="2">
        <v>0.15116132795810699</v>
      </c>
      <c r="D35" s="2"/>
      <c r="E35" s="2"/>
      <c r="F35" s="2">
        <v>5.9101797640323639E-2</v>
      </c>
      <c r="G35" s="2">
        <v>9.94248166680336E-2</v>
      </c>
      <c r="H35" s="2"/>
      <c r="I35" s="2">
        <v>0.15434916317462921</v>
      </c>
      <c r="J35" s="2">
        <v>0.15903444588184357</v>
      </c>
      <c r="K35" s="2">
        <v>7.2020962834358215E-2</v>
      </c>
      <c r="L35" s="2">
        <v>0.111211858689785</v>
      </c>
      <c r="M35" s="2"/>
      <c r="N35" s="2">
        <v>0.16355429589748383</v>
      </c>
      <c r="O35" s="2">
        <v>9.5661185681819916E-2</v>
      </c>
      <c r="P35" s="2"/>
      <c r="Q35" s="2">
        <v>9.3106210231781006E-2</v>
      </c>
      <c r="R35" s="2">
        <v>0.23379860818386078</v>
      </c>
      <c r="S35" s="2">
        <f>AVERAGE(B35:Q35)</f>
        <v>0.1158626064658165</v>
      </c>
      <c r="T35" s="2">
        <f>AVERAGE(C35:P35)</f>
        <v>0.11839109493626489</v>
      </c>
      <c r="U35" s="1"/>
      <c r="V35" s="2">
        <f>0.6*F35+0.4*J35</f>
        <v>9.9074856936931605E-2</v>
      </c>
      <c r="W35" s="1"/>
      <c r="X35" s="1"/>
      <c r="Y35" s="1"/>
      <c r="AD35" s="1"/>
      <c r="AE35" s="1"/>
    </row>
    <row r="36" spans="1:31" ht="0.15" customHeight="1">
      <c r="A36" s="1">
        <v>1899</v>
      </c>
      <c r="B36" s="2"/>
      <c r="C36" s="2">
        <v>0.15263012051582336</v>
      </c>
      <c r="D36" s="2"/>
      <c r="E36" s="2"/>
      <c r="F36" s="2">
        <v>6.1610132455825806E-2</v>
      </c>
      <c r="G36" s="2">
        <v>0.10363086313009262</v>
      </c>
      <c r="H36" s="2"/>
      <c r="I36" s="2">
        <v>0.1398916095495224</v>
      </c>
      <c r="J36" s="2">
        <v>0.16100077331066132</v>
      </c>
      <c r="K36" s="2">
        <v>6.7047841846942902E-2</v>
      </c>
      <c r="L36" s="2">
        <v>0.16947932541370392</v>
      </c>
      <c r="M36" s="2"/>
      <c r="N36" s="2">
        <v>0.19377024471759796</v>
      </c>
      <c r="O36" s="2">
        <v>0.10449357330799103</v>
      </c>
      <c r="P36" s="2"/>
      <c r="Q36" s="2">
        <v>9.5127701759338379E-2</v>
      </c>
      <c r="R36" s="2">
        <v>0.210091233253479</v>
      </c>
      <c r="S36" s="2">
        <f>AVERAGE(B36:Q36)</f>
        <v>0.12486821860074997</v>
      </c>
      <c r="T36" s="2">
        <f>AVERAGE(C36:P36)</f>
        <v>0.12817272047201791</v>
      </c>
      <c r="U36" s="1"/>
      <c r="V36" s="2">
        <f>0.6*F36+0.4*J36</f>
        <v>0.10136638879776003</v>
      </c>
      <c r="W36" s="1"/>
      <c r="X36" s="1"/>
      <c r="Y36" s="1"/>
      <c r="AD36" s="1"/>
      <c r="AE36" s="1"/>
    </row>
    <row r="37" spans="1:31" ht="15.6">
      <c r="A37" s="1">
        <v>1900</v>
      </c>
      <c r="B37" s="2"/>
      <c r="C37" s="2">
        <v>0.14606587588787079</v>
      </c>
      <c r="D37" s="2"/>
      <c r="E37" s="2"/>
      <c r="F37" s="2">
        <v>6.4234636723995209E-2</v>
      </c>
      <c r="G37" s="2">
        <v>0.10349854081869125</v>
      </c>
      <c r="H37" s="2"/>
      <c r="I37" s="2">
        <v>0.1400381326675415</v>
      </c>
      <c r="J37" s="3">
        <f t="shared" ref="J37:J49" si="0">AE37</f>
        <v>0.13704136459857877</v>
      </c>
      <c r="K37" s="2">
        <v>6.6810525953769684E-2</v>
      </c>
      <c r="L37" s="2">
        <v>0.12519215047359467</v>
      </c>
      <c r="M37" s="2">
        <v>0.18866564333438873</v>
      </c>
      <c r="N37" s="2">
        <v>0.18827380239963531</v>
      </c>
      <c r="O37" s="2">
        <v>0.10042516887187958</v>
      </c>
      <c r="P37" s="2">
        <v>0</v>
      </c>
      <c r="Q37" s="2">
        <v>8.854251354932785E-2</v>
      </c>
      <c r="R37" s="2">
        <v>0.19940415024757385</v>
      </c>
      <c r="S37" s="2">
        <f>AVERAGE(B37:R37)</f>
        <v>0.11909173119437287</v>
      </c>
      <c r="T37" s="2">
        <f>AVERAGE(C37:P37)</f>
        <v>0.11456780379363142</v>
      </c>
      <c r="U37" s="3">
        <f t="shared" ref="U37:U86" si="1">V37</f>
        <v>9.3357327873828638E-2</v>
      </c>
      <c r="V37" s="2">
        <f>0.6*F37+0.4*J37</f>
        <v>9.3357327873828638E-2</v>
      </c>
      <c r="W37" s="1"/>
      <c r="X37" s="1"/>
      <c r="Y37" s="1"/>
      <c r="AD37" s="2">
        <v>0.15226818288730973</v>
      </c>
      <c r="AE37" s="2">
        <f>0.9*AD37</f>
        <v>0.13704136459857877</v>
      </c>
    </row>
    <row r="38" spans="1:31" ht="15.6">
      <c r="A38" s="1">
        <v>1901</v>
      </c>
      <c r="B38" s="2"/>
      <c r="C38" s="2">
        <v>0.15846794843673706</v>
      </c>
      <c r="D38" s="2"/>
      <c r="E38" s="2"/>
      <c r="F38" s="2">
        <v>6.3691392540931702E-2</v>
      </c>
      <c r="G38" s="2">
        <v>0.10315186530351639</v>
      </c>
      <c r="H38" s="2"/>
      <c r="I38" s="2">
        <v>0.14256437122821808</v>
      </c>
      <c r="J38" s="3">
        <f t="shared" si="0"/>
        <v>0.14588913060156744</v>
      </c>
      <c r="K38" s="2">
        <v>6.6257156431674957E-2</v>
      </c>
      <c r="L38" s="2">
        <v>0.11237061768770218</v>
      </c>
      <c r="M38" s="2">
        <v>0.18670143187046051</v>
      </c>
      <c r="N38" s="2">
        <v>0.19975854456424713</v>
      </c>
      <c r="O38" s="2">
        <v>0.11268471926450729</v>
      </c>
      <c r="P38" s="2">
        <v>0</v>
      </c>
      <c r="Q38" s="2">
        <v>9.0114898979663849E-2</v>
      </c>
      <c r="R38" s="2">
        <v>0.2114991694688797</v>
      </c>
      <c r="S38" s="2">
        <f t="shared" ref="S38:S101" si="2">AVERAGE(B38:R38)</f>
        <v>0.12255009587523895</v>
      </c>
      <c r="T38" s="2">
        <f t="shared" ref="T38:T101" si="3">AVERAGE(C38:P38)</f>
        <v>0.11741247072086934</v>
      </c>
      <c r="U38" s="3">
        <f t="shared" si="1"/>
        <v>9.6570487765185994E-2</v>
      </c>
      <c r="V38" s="2">
        <f>0.6*F38+0.4*J38</f>
        <v>9.6570487765185994E-2</v>
      </c>
      <c r="W38" s="1"/>
      <c r="X38" s="1"/>
      <c r="Y38" s="1"/>
      <c r="AD38" s="2">
        <v>0.16209903400174161</v>
      </c>
      <c r="AE38" s="2">
        <f t="shared" ref="AE38:AE101" si="4">0.9*AD38</f>
        <v>0.14588913060156744</v>
      </c>
    </row>
    <row r="39" spans="1:31" ht="15.6">
      <c r="A39" s="1">
        <v>1902</v>
      </c>
      <c r="B39" s="2"/>
      <c r="C39" s="2">
        <v>0.15957707166671753</v>
      </c>
      <c r="D39" s="2"/>
      <c r="E39" s="2"/>
      <c r="F39" s="2">
        <v>6.3690707087516785E-2</v>
      </c>
      <c r="G39" s="2">
        <v>0.10191518813371658</v>
      </c>
      <c r="H39" s="2"/>
      <c r="I39" s="2">
        <v>0.1622529923915863</v>
      </c>
      <c r="J39" s="3">
        <f t="shared" si="0"/>
        <v>0.15003491578584247</v>
      </c>
      <c r="K39" s="2">
        <v>6.9610618054866791E-2</v>
      </c>
      <c r="L39" s="2">
        <v>0.12229319661855698</v>
      </c>
      <c r="M39" s="2">
        <v>0.18106546998023987</v>
      </c>
      <c r="N39" s="2">
        <v>0.18907114863395691</v>
      </c>
      <c r="O39" s="2">
        <v>0.12428852915763855</v>
      </c>
      <c r="P39" s="2">
        <v>0</v>
      </c>
      <c r="Q39" s="2">
        <v>9.0535201132297516E-2</v>
      </c>
      <c r="R39" s="2">
        <v>0.20250214636325836</v>
      </c>
      <c r="S39" s="2">
        <f t="shared" si="2"/>
        <v>0.12437209115432267</v>
      </c>
      <c r="T39" s="2">
        <f t="shared" si="3"/>
        <v>0.12034543977369444</v>
      </c>
      <c r="U39" s="3">
        <f t="shared" si="1"/>
        <v>9.8228390566847068E-2</v>
      </c>
      <c r="V39" s="2">
        <f>0.6*F39+0.4*J39</f>
        <v>9.8228390566847068E-2</v>
      </c>
      <c r="W39" s="1"/>
      <c r="X39" s="1"/>
      <c r="Y39" s="1"/>
      <c r="AD39" s="2">
        <v>0.16670546198426942</v>
      </c>
      <c r="AE39" s="2">
        <f t="shared" si="4"/>
        <v>0.15003491578584247</v>
      </c>
    </row>
    <row r="40" spans="1:31" ht="15.6">
      <c r="A40" s="1">
        <v>1903</v>
      </c>
      <c r="B40" s="2"/>
      <c r="C40" s="2">
        <v>0.15441173315048218</v>
      </c>
      <c r="D40" s="2"/>
      <c r="E40" s="2"/>
      <c r="F40" s="2">
        <v>6.377805769443512E-2</v>
      </c>
      <c r="G40" s="2">
        <v>0.10277214646339417</v>
      </c>
      <c r="H40" s="2"/>
      <c r="I40" s="2">
        <v>0.15433418750762939</v>
      </c>
      <c r="J40" s="3">
        <f t="shared" si="0"/>
        <v>0.14429462504214419</v>
      </c>
      <c r="K40" s="2">
        <v>6.7225649952888489E-2</v>
      </c>
      <c r="L40" s="2">
        <v>0.10643947869539261</v>
      </c>
      <c r="M40" s="2">
        <v>0.18299864232540131</v>
      </c>
      <c r="N40" s="2">
        <v>0.20414811372756958</v>
      </c>
      <c r="O40" s="2">
        <v>0.11785402148962021</v>
      </c>
      <c r="P40" s="2">
        <v>0</v>
      </c>
      <c r="Q40" s="2">
        <v>8.8028490543365479E-2</v>
      </c>
      <c r="R40" s="2">
        <v>0.21178360283374786</v>
      </c>
      <c r="S40" s="2">
        <f t="shared" si="2"/>
        <v>0.12292836534046697</v>
      </c>
      <c r="T40" s="2">
        <f t="shared" si="3"/>
        <v>0.11802333236808703</v>
      </c>
      <c r="U40" s="3">
        <f t="shared" si="1"/>
        <v>9.5984684633518752E-2</v>
      </c>
      <c r="V40" s="2">
        <f>0.6*F40+0.4*J40</f>
        <v>9.5984684633518752E-2</v>
      </c>
      <c r="W40" s="1"/>
      <c r="X40" s="1"/>
      <c r="Y40" s="1"/>
      <c r="AD40" s="2">
        <v>0.16032736115793797</v>
      </c>
      <c r="AE40" s="2">
        <f t="shared" si="4"/>
        <v>0.14429462504214419</v>
      </c>
    </row>
    <row r="41" spans="1:31" ht="15.6">
      <c r="A41" s="1">
        <v>1904</v>
      </c>
      <c r="B41" s="2"/>
      <c r="C41" s="2">
        <v>0.15566703677177429</v>
      </c>
      <c r="D41" s="2"/>
      <c r="E41" s="2"/>
      <c r="F41" s="2">
        <v>6.3559673726558685E-2</v>
      </c>
      <c r="G41" s="2">
        <v>0.1020539179444313</v>
      </c>
      <c r="H41" s="2"/>
      <c r="I41" s="2">
        <v>0.14350636303424835</v>
      </c>
      <c r="J41" s="3">
        <f t="shared" si="0"/>
        <v>0.15195389777883861</v>
      </c>
      <c r="K41" s="2">
        <v>6.6441237926483154E-2</v>
      </c>
      <c r="L41" s="2">
        <v>0.12960349023342133</v>
      </c>
      <c r="M41" s="2">
        <v>0.18323494493961334</v>
      </c>
      <c r="N41" s="2">
        <v>0.18774928152561188</v>
      </c>
      <c r="O41" s="2">
        <v>0.12329238653182983</v>
      </c>
      <c r="P41" s="2">
        <v>0</v>
      </c>
      <c r="Q41" s="2">
        <v>8.9565590023994446E-2</v>
      </c>
      <c r="R41" s="2">
        <v>0.21548523008823395</v>
      </c>
      <c r="S41" s="2">
        <f t="shared" si="2"/>
        <v>0.12400869619423378</v>
      </c>
      <c r="T41" s="2">
        <f t="shared" si="3"/>
        <v>0.11882383912843734</v>
      </c>
      <c r="U41" s="3">
        <f t="shared" si="1"/>
        <v>9.8917363347470658E-2</v>
      </c>
      <c r="V41" s="2">
        <f>0.6*F41+0.4*J41</f>
        <v>9.8917363347470658E-2</v>
      </c>
      <c r="W41" s="1"/>
      <c r="X41" s="1"/>
      <c r="Y41" s="1"/>
      <c r="AD41" s="2">
        <v>0.16883766419870955</v>
      </c>
      <c r="AE41" s="2">
        <f t="shared" si="4"/>
        <v>0.15195389777883861</v>
      </c>
    </row>
    <row r="42" spans="1:31" ht="15.6">
      <c r="A42" s="1">
        <v>1905</v>
      </c>
      <c r="B42" s="2"/>
      <c r="C42" s="2">
        <v>0.15456508100032806</v>
      </c>
      <c r="D42" s="2"/>
      <c r="E42" s="2"/>
      <c r="F42" s="2">
        <v>6.7279860377311707E-2</v>
      </c>
      <c r="G42" s="2">
        <v>0.10079901665449142</v>
      </c>
      <c r="H42" s="2"/>
      <c r="I42" s="2">
        <v>0.15707923471927643</v>
      </c>
      <c r="J42" s="3">
        <f t="shared" si="0"/>
        <v>0.14935499232890714</v>
      </c>
      <c r="K42" s="2">
        <v>6.642596423625946E-2</v>
      </c>
      <c r="L42" s="2">
        <v>0.26619315147399902</v>
      </c>
      <c r="M42" s="2">
        <v>0.19000932574272156</v>
      </c>
      <c r="N42" s="2">
        <v>0.17633521556854248</v>
      </c>
      <c r="O42" s="2">
        <v>0.12825028598308563</v>
      </c>
      <c r="P42" s="2">
        <v>0</v>
      </c>
      <c r="Q42" s="2">
        <v>9.285900741815567E-2</v>
      </c>
      <c r="R42" s="2">
        <v>0.22712355852127075</v>
      </c>
      <c r="S42" s="2">
        <f t="shared" si="2"/>
        <v>0.13663651492494996</v>
      </c>
      <c r="T42" s="2">
        <f t="shared" si="3"/>
        <v>0.13239019346226574</v>
      </c>
      <c r="U42" s="3">
        <f t="shared" si="1"/>
        <v>0.10010991315794988</v>
      </c>
      <c r="V42" s="2">
        <f>0.6*F42+0.4*J42</f>
        <v>0.10010991315794988</v>
      </c>
      <c r="W42" s="1"/>
      <c r="X42" s="1"/>
      <c r="Y42" s="1"/>
      <c r="AD42" s="2">
        <v>0.1659499914765635</v>
      </c>
      <c r="AE42" s="2">
        <f t="shared" si="4"/>
        <v>0.14935499232890714</v>
      </c>
    </row>
    <row r="43" spans="1:31" ht="15.6">
      <c r="A43" s="1">
        <v>1906</v>
      </c>
      <c r="B43" s="2"/>
      <c r="C43" s="2">
        <v>0.13219836354255676</v>
      </c>
      <c r="D43" s="2"/>
      <c r="E43" s="2">
        <v>5.71620874106884E-2</v>
      </c>
      <c r="F43" s="2">
        <v>6.8222284317016602E-2</v>
      </c>
      <c r="G43" s="2">
        <v>9.373202919960022E-2</v>
      </c>
      <c r="H43" s="2"/>
      <c r="I43" s="2">
        <v>0.16422511637210846</v>
      </c>
      <c r="J43" s="3">
        <f t="shared" si="0"/>
        <v>0.1572483325459314</v>
      </c>
      <c r="K43" s="2">
        <v>6.7309163510799408E-2</v>
      </c>
      <c r="L43" s="2">
        <v>0.22604355216026306</v>
      </c>
      <c r="M43" s="2">
        <v>0.17159214615821838</v>
      </c>
      <c r="N43" s="2">
        <v>0.18329119682312012</v>
      </c>
      <c r="O43" s="2">
        <v>0.11881855875253677</v>
      </c>
      <c r="P43" s="2">
        <v>0</v>
      </c>
      <c r="Q43" s="2">
        <v>8.9669331908226013E-2</v>
      </c>
      <c r="R43" s="2">
        <v>0.2221781313419342</v>
      </c>
      <c r="S43" s="2">
        <f t="shared" si="2"/>
        <v>0.1251207352887857</v>
      </c>
      <c r="T43" s="2">
        <f t="shared" si="3"/>
        <v>0.11998690256606996</v>
      </c>
      <c r="U43" s="3">
        <f t="shared" si="1"/>
        <v>0.10383270360858253</v>
      </c>
      <c r="V43" s="2">
        <f>0.6*F43+0.4*J43</f>
        <v>0.10383270360858253</v>
      </c>
      <c r="W43" s="1"/>
      <c r="X43" s="1"/>
      <c r="Y43" s="1"/>
      <c r="AD43" s="2">
        <v>0.17472036949547934</v>
      </c>
      <c r="AE43" s="2">
        <f t="shared" si="4"/>
        <v>0.1572483325459314</v>
      </c>
    </row>
    <row r="44" spans="1:31" ht="15.6">
      <c r="A44" s="1">
        <v>1907</v>
      </c>
      <c r="B44" s="2"/>
      <c r="C44" s="2">
        <v>0.13086740672588348</v>
      </c>
      <c r="D44" s="2"/>
      <c r="E44" s="2">
        <v>6.8282365798950195E-2</v>
      </c>
      <c r="F44" s="2">
        <v>6.6827155649662018E-2</v>
      </c>
      <c r="G44" s="2">
        <v>9.9266782402992249E-2</v>
      </c>
      <c r="H44" s="2"/>
      <c r="I44" s="2">
        <v>0.16424177587032318</v>
      </c>
      <c r="J44" s="3">
        <f t="shared" si="0"/>
        <v>0.14232598947171593</v>
      </c>
      <c r="K44" s="2">
        <v>6.1852447688579559E-2</v>
      </c>
      <c r="L44" s="2">
        <v>0.23140504956245422</v>
      </c>
      <c r="M44" s="2">
        <v>0.17625248432159424</v>
      </c>
      <c r="N44" s="2">
        <v>0.1941760927438736</v>
      </c>
      <c r="O44" s="2">
        <v>0.12249984592199326</v>
      </c>
      <c r="P44" s="2">
        <v>0</v>
      </c>
      <c r="Q44" s="2">
        <v>8.738371729850769E-2</v>
      </c>
      <c r="R44" s="2">
        <v>0.21418203413486481</v>
      </c>
      <c r="S44" s="2">
        <f t="shared" si="2"/>
        <v>0.12568308197081388</v>
      </c>
      <c r="T44" s="2">
        <f t="shared" si="3"/>
        <v>0.12149978301316849</v>
      </c>
      <c r="U44" s="3">
        <f t="shared" si="1"/>
        <v>9.7026689178483588E-2</v>
      </c>
      <c r="V44" s="2">
        <f>0.6*F44+0.4*J44</f>
        <v>9.7026689178483588E-2</v>
      </c>
      <c r="W44" s="1"/>
      <c r="X44" s="1"/>
      <c r="Y44" s="1"/>
      <c r="AD44" s="2">
        <v>0.15813998830190659</v>
      </c>
      <c r="AE44" s="2">
        <f t="shared" si="4"/>
        <v>0.14232598947171593</v>
      </c>
    </row>
    <row r="45" spans="1:31" ht="15.6">
      <c r="A45" s="1">
        <v>1908</v>
      </c>
      <c r="B45" s="2"/>
      <c r="C45" s="2">
        <v>0.13984040915966034</v>
      </c>
      <c r="D45" s="2"/>
      <c r="E45" s="2">
        <v>8.415435254573822E-2</v>
      </c>
      <c r="F45" s="2">
        <v>6.8338677287101746E-2</v>
      </c>
      <c r="G45" s="2">
        <v>9.4638951122760773E-2</v>
      </c>
      <c r="H45" s="2"/>
      <c r="I45" s="2">
        <v>0.1455085426568985</v>
      </c>
      <c r="J45" s="3">
        <f t="shared" si="0"/>
        <v>0.14741100948906136</v>
      </c>
      <c r="K45" s="2">
        <v>6.7900590598583221E-2</v>
      </c>
      <c r="L45" s="2">
        <v>0.15822276473045349</v>
      </c>
      <c r="M45" s="2">
        <v>0.18204119801521301</v>
      </c>
      <c r="N45" s="2">
        <v>0.15998928248882294</v>
      </c>
      <c r="O45" s="2">
        <v>0.11804822087287903</v>
      </c>
      <c r="P45" s="2">
        <v>0</v>
      </c>
      <c r="Q45" s="2">
        <v>8.8768593966960907E-2</v>
      </c>
      <c r="R45" s="2">
        <v>0.21684646606445313</v>
      </c>
      <c r="S45" s="2">
        <f t="shared" si="2"/>
        <v>0.11940778992847048</v>
      </c>
      <c r="T45" s="2">
        <f t="shared" si="3"/>
        <v>0.11384116658059773</v>
      </c>
      <c r="U45" s="3">
        <f t="shared" si="1"/>
        <v>9.9967610167885593E-2</v>
      </c>
      <c r="V45" s="2">
        <f>0.6*F45+0.4*J45</f>
        <v>9.9967610167885593E-2</v>
      </c>
      <c r="W45" s="1"/>
      <c r="X45" s="1"/>
      <c r="Y45" s="1"/>
      <c r="AD45" s="2">
        <v>0.1637900105434015</v>
      </c>
      <c r="AE45" s="2">
        <f t="shared" si="4"/>
        <v>0.14741100948906136</v>
      </c>
    </row>
    <row r="46" spans="1:31" ht="15.6">
      <c r="A46" s="1">
        <v>1909</v>
      </c>
      <c r="B46" s="2"/>
      <c r="C46" s="2">
        <v>0.14747217297554016</v>
      </c>
      <c r="D46" s="2"/>
      <c r="E46" s="2">
        <v>8.7395258247852325E-2</v>
      </c>
      <c r="F46" s="2">
        <v>6.7965582013130188E-2</v>
      </c>
      <c r="G46" s="2">
        <v>9.4172738492488861E-2</v>
      </c>
      <c r="H46" s="2"/>
      <c r="I46" s="2">
        <v>0.1629108339548111</v>
      </c>
      <c r="J46" s="3">
        <f t="shared" si="0"/>
        <v>0.15064056609639931</v>
      </c>
      <c r="K46" s="2">
        <v>6.3964061439037323E-2</v>
      </c>
      <c r="L46" s="2">
        <v>0.15635323524475098</v>
      </c>
      <c r="M46" s="2">
        <v>0.17645855247974396</v>
      </c>
      <c r="N46" s="2">
        <v>0.15528407692909241</v>
      </c>
      <c r="O46" s="2">
        <v>0.11581786721944809</v>
      </c>
      <c r="P46" s="2">
        <v>0</v>
      </c>
      <c r="Q46" s="2">
        <v>9.0930245816707611E-2</v>
      </c>
      <c r="R46" s="2">
        <v>0.21753045916557312</v>
      </c>
      <c r="S46" s="2">
        <f t="shared" si="2"/>
        <v>0.12049254643389824</v>
      </c>
      <c r="T46" s="2">
        <f t="shared" si="3"/>
        <v>0.11486957875769122</v>
      </c>
      <c r="U46" s="3">
        <f t="shared" si="1"/>
        <v>0.10103557564643784</v>
      </c>
      <c r="V46" s="2">
        <f>0.6*F46+0.4*J46</f>
        <v>0.10103557564643784</v>
      </c>
      <c r="W46" s="1"/>
      <c r="X46" s="1"/>
      <c r="Y46" s="1"/>
      <c r="AD46" s="2">
        <v>0.16737840677377699</v>
      </c>
      <c r="AE46" s="2">
        <f t="shared" si="4"/>
        <v>0.15064056609639931</v>
      </c>
    </row>
    <row r="47" spans="1:31" ht="15.6">
      <c r="A47" s="1">
        <v>1910</v>
      </c>
      <c r="B47" s="2"/>
      <c r="C47" s="2">
        <v>0.14646339416503906</v>
      </c>
      <c r="D47" s="2"/>
      <c r="E47" s="2">
        <v>8.4044910967350006E-2</v>
      </c>
      <c r="F47" s="2">
        <v>6.8803153932094574E-2</v>
      </c>
      <c r="G47" s="2">
        <v>9.0687468647956848E-2</v>
      </c>
      <c r="H47" s="2"/>
      <c r="I47" s="2">
        <v>0.175678551197052</v>
      </c>
      <c r="J47" s="3">
        <f t="shared" si="0"/>
        <v>0.14873435920845549</v>
      </c>
      <c r="K47" s="2">
        <v>5.8696627616882324E-2</v>
      </c>
      <c r="L47" s="2">
        <v>0.20435065031051636</v>
      </c>
      <c r="M47" s="2">
        <v>0.1661592423915863</v>
      </c>
      <c r="N47" s="2">
        <v>0.1705782562494278</v>
      </c>
      <c r="O47" s="2">
        <v>0.10709363222122192</v>
      </c>
      <c r="P47" s="2">
        <v>0</v>
      </c>
      <c r="Q47" s="2">
        <v>8.7815470993518829E-2</v>
      </c>
      <c r="R47" s="2">
        <v>0.22650317847728729</v>
      </c>
      <c r="S47" s="2">
        <f t="shared" si="2"/>
        <v>0.12397206402702778</v>
      </c>
      <c r="T47" s="2">
        <f t="shared" si="3"/>
        <v>0.11844085390896524</v>
      </c>
      <c r="U47" s="3">
        <f t="shared" si="1"/>
        <v>0.10077563604263895</v>
      </c>
      <c r="V47" s="2">
        <f>0.6*F47+0.4*J47</f>
        <v>0.10077563604263895</v>
      </c>
      <c r="W47" s="1"/>
      <c r="X47" s="1"/>
      <c r="Y47" s="1"/>
      <c r="AD47" s="2">
        <v>0.16526039912050608</v>
      </c>
      <c r="AE47" s="2">
        <f t="shared" si="4"/>
        <v>0.14873435920845549</v>
      </c>
    </row>
    <row r="48" spans="1:31" ht="15.6">
      <c r="A48" s="1">
        <v>1911</v>
      </c>
      <c r="B48" s="2"/>
      <c r="C48" s="2">
        <v>0.15411511063575745</v>
      </c>
      <c r="D48" s="2"/>
      <c r="E48" s="2">
        <v>8.6996793746948242E-2</v>
      </c>
      <c r="F48" s="2">
        <v>7.3793195188045502E-2</v>
      </c>
      <c r="G48" s="2">
        <v>8.8466882705688477E-2</v>
      </c>
      <c r="H48" s="2"/>
      <c r="I48" s="2">
        <v>0.17531147599220276</v>
      </c>
      <c r="J48" s="3">
        <f t="shared" si="0"/>
        <v>0.1355617193904862</v>
      </c>
      <c r="K48" s="2">
        <v>5.9088274836540222E-2</v>
      </c>
      <c r="L48" s="2">
        <v>0.15215498208999634</v>
      </c>
      <c r="M48" s="2">
        <v>0.16290158033370972</v>
      </c>
      <c r="N48" s="2">
        <v>0.17714034020900726</v>
      </c>
      <c r="O48" s="2">
        <v>0.10755794495344162</v>
      </c>
      <c r="P48" s="2">
        <v>0</v>
      </c>
      <c r="Q48" s="2">
        <v>8.8918626308441162E-2</v>
      </c>
      <c r="R48" s="2">
        <v>0.20422671735286713</v>
      </c>
      <c r="S48" s="2">
        <f t="shared" si="2"/>
        <v>0.11901668883879515</v>
      </c>
      <c r="T48" s="2">
        <f t="shared" si="3"/>
        <v>0.11442402500681866</v>
      </c>
      <c r="U48" s="3">
        <f t="shared" si="1"/>
        <v>9.8500604869021791E-2</v>
      </c>
      <c r="V48" s="2">
        <f>0.6*F48+0.4*J48</f>
        <v>9.8500604869021791E-2</v>
      </c>
      <c r="W48" s="1"/>
      <c r="X48" s="1"/>
      <c r="Y48" s="1"/>
      <c r="AD48" s="2">
        <v>0.15062413265609575</v>
      </c>
      <c r="AE48" s="2">
        <f t="shared" si="4"/>
        <v>0.1355617193904862</v>
      </c>
    </row>
    <row r="49" spans="1:31" ht="15.6">
      <c r="A49" s="1">
        <v>1912</v>
      </c>
      <c r="B49" s="2"/>
      <c r="C49" s="2">
        <v>0.1558627188205719</v>
      </c>
      <c r="D49" s="2"/>
      <c r="E49" s="2">
        <v>8.2794047892093658E-2</v>
      </c>
      <c r="F49" s="2">
        <v>7.3349431157112122E-2</v>
      </c>
      <c r="G49" s="2">
        <v>8.4311172366142273E-2</v>
      </c>
      <c r="H49" s="2"/>
      <c r="I49" s="2">
        <v>0.16275973618030548</v>
      </c>
      <c r="J49" s="3">
        <f t="shared" si="0"/>
        <v>0.12777493616149493</v>
      </c>
      <c r="K49" s="2">
        <v>6.1373036354780197E-2</v>
      </c>
      <c r="L49" s="2">
        <v>0.13254670798778534</v>
      </c>
      <c r="M49" s="2">
        <v>0.16277295351028442</v>
      </c>
      <c r="N49" s="2">
        <v>0.17714357376098633</v>
      </c>
      <c r="O49" s="2">
        <v>0.11457379907369614</v>
      </c>
      <c r="P49" s="2">
        <v>0</v>
      </c>
      <c r="Q49" s="2">
        <v>8.6004883050918579E-2</v>
      </c>
      <c r="R49" s="2">
        <v>0.19651630520820618</v>
      </c>
      <c r="S49" s="2">
        <f t="shared" si="2"/>
        <v>0.11555595010888411</v>
      </c>
      <c r="T49" s="2">
        <f t="shared" si="3"/>
        <v>0.1112718427721044</v>
      </c>
      <c r="U49" s="3">
        <f t="shared" si="1"/>
        <v>9.5119633158865236E-2</v>
      </c>
      <c r="V49" s="2">
        <f>0.6*F49+0.4*J49</f>
        <v>9.5119633158865236E-2</v>
      </c>
      <c r="W49" s="1"/>
      <c r="X49" s="1"/>
      <c r="Y49" s="1"/>
      <c r="AD49" s="2">
        <v>0.14197215129054994</v>
      </c>
      <c r="AE49" s="2">
        <f t="shared" si="4"/>
        <v>0.12777493616149493</v>
      </c>
    </row>
    <row r="50" spans="1:31" ht="15.6">
      <c r="A50" s="1">
        <v>1913</v>
      </c>
      <c r="B50" s="2"/>
      <c r="C50" s="2">
        <v>0.15266640484333038</v>
      </c>
      <c r="D50" s="2"/>
      <c r="E50" s="2">
        <v>0.12126678973436356</v>
      </c>
      <c r="F50" s="2">
        <v>0.15000748634338379</v>
      </c>
      <c r="G50" s="2">
        <v>0.10359825938940048</v>
      </c>
      <c r="H50" s="2"/>
      <c r="I50" s="2">
        <v>0.16340327262878418</v>
      </c>
      <c r="J50" s="3">
        <f>AE50</f>
        <v>0.1396284079048177</v>
      </c>
      <c r="K50" s="2">
        <v>5.7635925710201263E-2</v>
      </c>
      <c r="L50" s="2">
        <v>0.1271490603685379</v>
      </c>
      <c r="M50" s="2">
        <v>0.15051423013210297</v>
      </c>
      <c r="N50" s="2">
        <v>0.17260710895061493</v>
      </c>
      <c r="O50" s="2">
        <v>0.11090953648090363</v>
      </c>
      <c r="P50" s="2">
        <v>0</v>
      </c>
      <c r="Q50" s="2">
        <v>8.9315026998519897E-2</v>
      </c>
      <c r="R50" s="2">
        <v>0.19931325316429138</v>
      </c>
      <c r="S50" s="2">
        <f t="shared" si="2"/>
        <v>0.12414391161780371</v>
      </c>
      <c r="T50" s="2">
        <f t="shared" si="3"/>
        <v>0.12078220687387005</v>
      </c>
      <c r="U50" s="3">
        <f t="shared" si="1"/>
        <v>0.14585585496795736</v>
      </c>
      <c r="V50" s="2">
        <f>0.6*F50+0.4*J50</f>
        <v>0.14585585496795736</v>
      </c>
      <c r="W50" s="1"/>
      <c r="X50" s="1"/>
      <c r="Y50" s="1"/>
      <c r="AD50" s="2">
        <v>0.15514267544979743</v>
      </c>
      <c r="AE50" s="2">
        <f t="shared" si="4"/>
        <v>0.1396284079048177</v>
      </c>
    </row>
    <row r="51" spans="1:31" ht="15.6">
      <c r="A51" s="1">
        <v>1914</v>
      </c>
      <c r="B51" s="2"/>
      <c r="C51" s="2"/>
      <c r="D51" s="2"/>
      <c r="E51" s="2">
        <v>0.11654865741729736</v>
      </c>
      <c r="F51" s="2">
        <v>0.17859961092472076</v>
      </c>
      <c r="G51" s="2">
        <v>9.7679249942302704E-2</v>
      </c>
      <c r="H51" s="2"/>
      <c r="I51" s="2">
        <v>0.16291122138500214</v>
      </c>
      <c r="J51" s="3">
        <f t="shared" ref="J51:J55" si="5">AE51</f>
        <v>0.16271189677474032</v>
      </c>
      <c r="K51" s="2">
        <v>5.8357976377010345E-2</v>
      </c>
      <c r="L51" s="2">
        <v>0.12541253864765167</v>
      </c>
      <c r="M51" s="2"/>
      <c r="N51" s="2">
        <v>0.18511956930160522</v>
      </c>
      <c r="O51" s="2">
        <v>0.12662212550640106</v>
      </c>
      <c r="P51" s="2">
        <v>8.9560151100158691E-3</v>
      </c>
      <c r="Q51" s="2">
        <v>0.11175351589918137</v>
      </c>
      <c r="R51" s="2">
        <v>0.26702064275741577</v>
      </c>
      <c r="S51" s="2">
        <f t="shared" si="2"/>
        <v>0.13347441833694537</v>
      </c>
      <c r="T51" s="2">
        <f t="shared" si="3"/>
        <v>0.12229188613867474</v>
      </c>
      <c r="U51" s="3">
        <f t="shared" si="1"/>
        <v>0.17224452526472861</v>
      </c>
      <c r="V51" s="2">
        <f>0.6*F51+0.4*J51</f>
        <v>0.17224452526472861</v>
      </c>
      <c r="W51" s="1"/>
      <c r="X51" s="1"/>
      <c r="Y51" s="1"/>
      <c r="AD51" s="2">
        <v>0.18079099641637814</v>
      </c>
      <c r="AE51" s="2">
        <f t="shared" si="4"/>
        <v>0.16271189677474032</v>
      </c>
    </row>
    <row r="52" spans="1:31" ht="15.6">
      <c r="A52" s="1">
        <v>1915</v>
      </c>
      <c r="B52" s="2"/>
      <c r="C52" s="2"/>
      <c r="D52" s="2"/>
      <c r="E52" s="2">
        <v>0.11244139820337296</v>
      </c>
      <c r="F52" s="2">
        <v>0.19322437047958374</v>
      </c>
      <c r="G52" s="2">
        <v>0.10963631421327591</v>
      </c>
      <c r="H52" s="2"/>
      <c r="I52" s="2">
        <v>0.28147956728935242</v>
      </c>
      <c r="J52" s="3">
        <f t="shared" si="5"/>
        <v>0.28894370720624146</v>
      </c>
      <c r="K52" s="2">
        <v>8.8380627334117889E-2</v>
      </c>
      <c r="L52" s="2">
        <v>0.15095815062522888</v>
      </c>
      <c r="M52" s="2"/>
      <c r="N52" s="2">
        <v>0.19536423683166504</v>
      </c>
      <c r="O52" s="2">
        <v>0.11742668598890305</v>
      </c>
      <c r="P52" s="2">
        <v>1.7845727503299713E-2</v>
      </c>
      <c r="Q52" s="2">
        <v>8.955489844083786E-2</v>
      </c>
      <c r="R52" s="2">
        <v>0.43725529313087463</v>
      </c>
      <c r="S52" s="2">
        <f t="shared" si="2"/>
        <v>0.17354258143722948</v>
      </c>
      <c r="T52" s="2">
        <f t="shared" si="3"/>
        <v>0.1555700785675041</v>
      </c>
      <c r="U52" s="3">
        <f t="shared" si="1"/>
        <v>0.23151210517024684</v>
      </c>
      <c r="V52" s="2">
        <f>0.6*F52+0.4*J52</f>
        <v>0.23151210517024684</v>
      </c>
      <c r="W52" s="1"/>
      <c r="X52" s="1"/>
      <c r="Y52" s="1"/>
      <c r="AD52" s="2">
        <v>0.32104856356249051</v>
      </c>
      <c r="AE52" s="2">
        <f t="shared" si="4"/>
        <v>0.28894370720624146</v>
      </c>
    </row>
    <row r="53" spans="1:31" ht="15.6">
      <c r="A53" s="1">
        <v>1916</v>
      </c>
      <c r="B53" s="2"/>
      <c r="C53" s="2"/>
      <c r="D53" s="2"/>
      <c r="E53" s="2">
        <v>0.11479906737804413</v>
      </c>
      <c r="F53" s="2">
        <v>0.20300999283790588</v>
      </c>
      <c r="G53" s="2">
        <v>0.11816138029098511</v>
      </c>
      <c r="H53" s="2"/>
      <c r="I53" s="2">
        <v>0.28057131171226501</v>
      </c>
      <c r="J53" s="3">
        <f t="shared" si="5"/>
        <v>0.28394445745772356</v>
      </c>
      <c r="K53" s="2">
        <v>7.0254452526569366E-2</v>
      </c>
      <c r="L53" s="2">
        <v>0.16392944753170013</v>
      </c>
      <c r="M53" s="2"/>
      <c r="N53" s="2">
        <v>0.19595083594322205</v>
      </c>
      <c r="O53" s="2">
        <v>0.11400450766086578</v>
      </c>
      <c r="P53" s="2">
        <v>2.4162819609045982E-2</v>
      </c>
      <c r="Q53" s="2">
        <v>9.8327562212944031E-2</v>
      </c>
      <c r="R53" s="2">
        <v>0.36877036094665527</v>
      </c>
      <c r="S53" s="2">
        <f t="shared" si="2"/>
        <v>0.16965718300899388</v>
      </c>
      <c r="T53" s="2">
        <f t="shared" si="3"/>
        <v>0.15687882729483271</v>
      </c>
      <c r="U53" s="3">
        <f t="shared" si="1"/>
        <v>0.23538377868583296</v>
      </c>
      <c r="V53" s="2">
        <f>0.6*F53+0.4*J53</f>
        <v>0.23538377868583296</v>
      </c>
      <c r="W53" s="1"/>
      <c r="X53" s="1"/>
      <c r="Y53" s="1"/>
      <c r="AD53" s="2">
        <v>0.31549384161969285</v>
      </c>
      <c r="AE53" s="2">
        <f t="shared" si="4"/>
        <v>0.28394445745772356</v>
      </c>
    </row>
    <row r="54" spans="1:31" ht="15.6">
      <c r="A54" s="1">
        <v>1917</v>
      </c>
      <c r="B54" s="2"/>
      <c r="C54" s="2"/>
      <c r="D54" s="2"/>
      <c r="E54" s="2">
        <v>0.12948067486286163</v>
      </c>
      <c r="F54" s="2">
        <v>0.3075123131275177</v>
      </c>
      <c r="G54" s="2">
        <v>0.12568190693855286</v>
      </c>
      <c r="H54" s="2"/>
      <c r="I54" s="2">
        <v>0.28050348162651062</v>
      </c>
      <c r="J54" s="3">
        <f t="shared" si="5"/>
        <v>0.30136301762455087</v>
      </c>
      <c r="K54" s="2">
        <v>7.1777872741222382E-2</v>
      </c>
      <c r="L54" s="2">
        <v>0.17674684524536133</v>
      </c>
      <c r="M54" s="2"/>
      <c r="N54" s="2">
        <v>0.22851152718067169</v>
      </c>
      <c r="O54" s="2">
        <v>0.12189988791942596</v>
      </c>
      <c r="P54" s="2">
        <v>5.2490130066871643E-2</v>
      </c>
      <c r="Q54" s="2">
        <v>0.13843795657157898</v>
      </c>
      <c r="R54" s="2">
        <v>0.47649037837982178</v>
      </c>
      <c r="S54" s="2">
        <f t="shared" si="2"/>
        <v>0.20090799935707895</v>
      </c>
      <c r="T54" s="2">
        <f t="shared" si="3"/>
        <v>0.17959676573335467</v>
      </c>
      <c r="U54" s="3">
        <f t="shared" si="1"/>
        <v>0.30505259492633097</v>
      </c>
      <c r="V54" s="2">
        <f>0.6*F54+0.4*J54</f>
        <v>0.30505259492633097</v>
      </c>
      <c r="W54" s="1"/>
      <c r="X54" s="1"/>
      <c r="Y54" s="1"/>
      <c r="AD54" s="2">
        <v>0.33484779736061204</v>
      </c>
      <c r="AE54" s="2">
        <f t="shared" si="4"/>
        <v>0.30136301762455087</v>
      </c>
    </row>
    <row r="55" spans="1:31" ht="15.6">
      <c r="A55" s="1">
        <v>1918</v>
      </c>
      <c r="B55" s="2"/>
      <c r="C55" s="2"/>
      <c r="D55" s="2"/>
      <c r="E55" s="2">
        <v>0.13303592801094055</v>
      </c>
      <c r="F55" s="2">
        <v>0.3921448290348053</v>
      </c>
      <c r="G55" s="2">
        <v>0.11187726259231567</v>
      </c>
      <c r="H55" s="2"/>
      <c r="I55" s="2">
        <v>0.32802665233612061</v>
      </c>
      <c r="J55" s="3">
        <f t="shared" si="5"/>
        <v>0.37468083714247136</v>
      </c>
      <c r="K55" s="2">
        <v>5.1708802580833435E-2</v>
      </c>
      <c r="L55" s="2">
        <v>0.20203764736652374</v>
      </c>
      <c r="M55" s="2"/>
      <c r="N55" s="2">
        <v>0.33045479655265808</v>
      </c>
      <c r="O55" s="2">
        <v>0.11260006576776505</v>
      </c>
      <c r="P55" s="2">
        <v>6.8570896983146667E-2</v>
      </c>
      <c r="Q55" s="2">
        <v>0.12745958566665649</v>
      </c>
      <c r="R55" s="2">
        <v>0.43853026628494263</v>
      </c>
      <c r="S55" s="2">
        <f t="shared" si="2"/>
        <v>0.22259396419326496</v>
      </c>
      <c r="T55" s="2">
        <f t="shared" si="3"/>
        <v>0.21051377183675807</v>
      </c>
      <c r="U55" s="3">
        <f t="shared" si="1"/>
        <v>0.38515923227787174</v>
      </c>
      <c r="V55" s="2">
        <f>0.6*F55+0.4*J55</f>
        <v>0.38515923227787174</v>
      </c>
      <c r="W55" s="1"/>
      <c r="X55" s="1"/>
      <c r="Y55" s="1"/>
      <c r="AD55" s="2">
        <v>0.41631204126941262</v>
      </c>
      <c r="AE55" s="2">
        <f t="shared" si="4"/>
        <v>0.37468083714247136</v>
      </c>
    </row>
    <row r="56" spans="1:31" ht="15.6">
      <c r="A56" s="1">
        <v>1919</v>
      </c>
      <c r="B56" s="2"/>
      <c r="C56" s="2"/>
      <c r="D56" s="2"/>
      <c r="E56" s="2">
        <v>0.11497650295495987</v>
      </c>
      <c r="F56" s="2">
        <v>0.24018853902816772</v>
      </c>
      <c r="G56" s="2">
        <v>9.2617630958557129E-2</v>
      </c>
      <c r="H56" s="2"/>
      <c r="I56" s="2">
        <v>0.26491841673851013</v>
      </c>
      <c r="J56" s="2">
        <v>0.25649699568748474</v>
      </c>
      <c r="K56" s="2">
        <v>4.8086192458868027E-2</v>
      </c>
      <c r="L56" s="2">
        <v>0.19132767617702484</v>
      </c>
      <c r="M56" s="2"/>
      <c r="N56" s="2">
        <v>0.35428828001022339</v>
      </c>
      <c r="O56" s="2">
        <v>9.4407819211483002E-2</v>
      </c>
      <c r="P56" s="2">
        <v>7.9958491027355194E-2</v>
      </c>
      <c r="Q56" s="2">
        <v>0.10431122034788132</v>
      </c>
      <c r="R56" s="2">
        <v>0.54367059469223022</v>
      </c>
      <c r="S56" s="2">
        <f t="shared" si="2"/>
        <v>0.19877069660772881</v>
      </c>
      <c r="T56" s="2">
        <f t="shared" si="3"/>
        <v>0.17372665442526342</v>
      </c>
      <c r="U56" s="3">
        <f t="shared" si="1"/>
        <v>0.24671192169189454</v>
      </c>
      <c r="V56" s="2">
        <f>0.6*F56+0.4*J56</f>
        <v>0.24671192169189454</v>
      </c>
      <c r="W56" s="1"/>
      <c r="X56" s="1"/>
      <c r="Y56" s="1"/>
      <c r="AD56" s="2">
        <v>0.37917871407491005</v>
      </c>
      <c r="AE56" s="2">
        <f t="shared" si="4"/>
        <v>0.34126084266741907</v>
      </c>
    </row>
    <row r="57" spans="1:31" ht="15.6">
      <c r="A57" s="1">
        <v>1920</v>
      </c>
      <c r="B57" s="2">
        <v>0.10122106969356537</v>
      </c>
      <c r="C57" s="2">
        <v>0.26595017313957214</v>
      </c>
      <c r="D57" s="2"/>
      <c r="E57" s="2">
        <v>0.14854311943054199</v>
      </c>
      <c r="F57" s="2">
        <v>0.2723534107208252</v>
      </c>
      <c r="G57" s="2">
        <v>0.11408288031816483</v>
      </c>
      <c r="H57" s="2"/>
      <c r="I57" s="2">
        <v>0.13317625224590302</v>
      </c>
      <c r="J57" s="2">
        <v>0.3182671070098877</v>
      </c>
      <c r="K57" s="2">
        <v>5.585581436753273E-2</v>
      </c>
      <c r="L57" s="2">
        <v>0.18111304938793182</v>
      </c>
      <c r="M57" s="2"/>
      <c r="N57" s="2">
        <v>0.41583842039108276</v>
      </c>
      <c r="O57" s="2">
        <v>7.8853130340576172E-2</v>
      </c>
      <c r="P57" s="2">
        <v>7.0077143609523773E-2</v>
      </c>
      <c r="Q57" s="2">
        <v>9.6893735229969025E-2</v>
      </c>
      <c r="R57" s="2">
        <v>0.44190695881843567</v>
      </c>
      <c r="S57" s="2">
        <f t="shared" si="2"/>
        <v>0.19243801890739373</v>
      </c>
      <c r="T57" s="2">
        <f t="shared" si="3"/>
        <v>0.1867373182692311</v>
      </c>
      <c r="U57" s="3">
        <f t="shared" si="1"/>
        <v>0.29071888923645017</v>
      </c>
      <c r="V57" s="2">
        <f>0.6*F57+0.4*J57</f>
        <v>0.29071888923645017</v>
      </c>
      <c r="W57" s="1"/>
      <c r="X57" s="1"/>
      <c r="Y57" s="1"/>
      <c r="AD57" s="2">
        <v>0.29061384007694513</v>
      </c>
      <c r="AE57" s="2">
        <f t="shared" si="4"/>
        <v>0.26155245606925065</v>
      </c>
    </row>
    <row r="58" spans="1:31" ht="15.6">
      <c r="A58" s="1">
        <v>1921</v>
      </c>
      <c r="B58" s="2">
        <v>0.11887554079294205</v>
      </c>
      <c r="C58" s="2">
        <v>0.25470992922782898</v>
      </c>
      <c r="D58" s="2"/>
      <c r="E58" s="2">
        <v>0.159001424908638</v>
      </c>
      <c r="F58" s="2">
        <v>0.29412275552749634</v>
      </c>
      <c r="G58" s="2">
        <v>0.13189049065113068</v>
      </c>
      <c r="H58" s="2"/>
      <c r="I58" s="2">
        <v>0.13772377371788025</v>
      </c>
      <c r="J58" s="2">
        <v>0.26615872979164124</v>
      </c>
      <c r="K58" s="2">
        <v>6.1264138668775558E-2</v>
      </c>
      <c r="L58" s="2">
        <v>0.18817487359046936</v>
      </c>
      <c r="M58" s="2">
        <v>0.19637431204319</v>
      </c>
      <c r="N58" s="2">
        <v>0.39974159002304077</v>
      </c>
      <c r="O58" s="2">
        <v>0.1058080643415451</v>
      </c>
      <c r="P58" s="2">
        <v>6.9315455853939056E-2</v>
      </c>
      <c r="Q58" s="2">
        <v>0.12703010439872742</v>
      </c>
      <c r="R58" s="2">
        <v>0.49609366059303284</v>
      </c>
      <c r="S58" s="2">
        <f t="shared" si="2"/>
        <v>0.20041898960868518</v>
      </c>
      <c r="T58" s="2">
        <f t="shared" si="3"/>
        <v>0.18869046152879795</v>
      </c>
      <c r="U58" s="3">
        <f t="shared" si="1"/>
        <v>0.28293714523315427</v>
      </c>
      <c r="V58" s="2">
        <f>0.6*F58+0.4*J58</f>
        <v>0.28293714523315427</v>
      </c>
      <c r="W58" s="1"/>
      <c r="X58" s="1"/>
      <c r="Y58" s="1"/>
      <c r="AD58" s="2">
        <v>0.28712293812936501</v>
      </c>
      <c r="AE58" s="2">
        <f t="shared" si="4"/>
        <v>0.25841064431642852</v>
      </c>
    </row>
    <row r="59" spans="1:31" ht="15.6">
      <c r="A59" s="1">
        <v>1922</v>
      </c>
      <c r="B59" s="2">
        <v>0.12570247054100037</v>
      </c>
      <c r="C59" s="2">
        <v>0.25779575109481812</v>
      </c>
      <c r="D59" s="2"/>
      <c r="E59" s="2">
        <v>0.1395709365606308</v>
      </c>
      <c r="F59" s="2"/>
      <c r="G59" s="2">
        <v>0.1155887246131897</v>
      </c>
      <c r="H59" s="2"/>
      <c r="I59" s="2">
        <v>0.1502586305141449</v>
      </c>
      <c r="J59" s="2">
        <v>0.2282903790473938</v>
      </c>
      <c r="K59" s="2">
        <v>6.9974616169929504E-2</v>
      </c>
      <c r="L59" s="2">
        <v>0.16721566021442413</v>
      </c>
      <c r="M59" s="2">
        <v>0.19654174149036407</v>
      </c>
      <c r="N59" s="2">
        <v>0.36323601007461548</v>
      </c>
      <c r="O59" s="2">
        <v>0.12577219307422638</v>
      </c>
      <c r="P59" s="2">
        <v>7.0838533341884613E-2</v>
      </c>
      <c r="Q59" s="2">
        <v>0.13709598779678345</v>
      </c>
      <c r="R59" s="2">
        <v>0.46998944878578186</v>
      </c>
      <c r="S59" s="2">
        <f t="shared" si="2"/>
        <v>0.18699079166565621</v>
      </c>
      <c r="T59" s="2">
        <f t="shared" si="3"/>
        <v>0.17137119783596558</v>
      </c>
      <c r="U59" s="3">
        <f t="shared" si="1"/>
        <v>9.1316151618957522E-2</v>
      </c>
      <c r="V59" s="2">
        <f>0.6*F59+0.4*J59</f>
        <v>9.1316151618957522E-2</v>
      </c>
      <c r="W59" s="1"/>
      <c r="X59" s="1"/>
      <c r="Y59" s="1"/>
      <c r="AD59" s="2">
        <v>0.2481960955113067</v>
      </c>
      <c r="AE59" s="2">
        <f t="shared" si="4"/>
        <v>0.22337648596017604</v>
      </c>
    </row>
    <row r="60" spans="1:31" ht="15.6">
      <c r="A60" s="1">
        <v>1923</v>
      </c>
      <c r="B60" s="2">
        <v>0.10833510011434555</v>
      </c>
      <c r="C60" s="2">
        <v>0.23175749182701111</v>
      </c>
      <c r="D60" s="2"/>
      <c r="E60" s="2">
        <v>0.12211905419826508</v>
      </c>
      <c r="F60" s="2">
        <v>8.7729364633560181E-2</v>
      </c>
      <c r="G60" s="2">
        <v>0.11300639808177948</v>
      </c>
      <c r="H60" s="2"/>
      <c r="I60" s="2">
        <v>0.12379678338766098</v>
      </c>
      <c r="J60" s="2">
        <v>0.20980958640575409</v>
      </c>
      <c r="K60" s="2">
        <v>7.1841686964035034E-2</v>
      </c>
      <c r="L60" s="2">
        <v>0.18147134780883789</v>
      </c>
      <c r="M60" s="2">
        <v>0.21640051901340485</v>
      </c>
      <c r="N60" s="2">
        <v>0.35466179251670837</v>
      </c>
      <c r="O60" s="2">
        <v>0.11747738718986511</v>
      </c>
      <c r="P60" s="2">
        <v>5.8748986572027206E-2</v>
      </c>
      <c r="Q60" s="2">
        <v>0.13119050860404968</v>
      </c>
      <c r="R60" s="2">
        <v>0.4591878354549408</v>
      </c>
      <c r="S60" s="2">
        <f t="shared" si="2"/>
        <v>0.17250225618481635</v>
      </c>
      <c r="T60" s="2">
        <f t="shared" si="3"/>
        <v>0.15740169988324246</v>
      </c>
      <c r="U60" s="3">
        <f t="shared" si="1"/>
        <v>0.13656145334243774</v>
      </c>
      <c r="V60" s="2">
        <f>0.6*F60+0.4*J60</f>
        <v>0.13656145334243774</v>
      </c>
      <c r="W60" s="1"/>
      <c r="X60" s="1"/>
      <c r="Y60" s="1"/>
      <c r="AD60" s="2">
        <v>0.22195952916545481</v>
      </c>
      <c r="AE60" s="2">
        <f t="shared" si="4"/>
        <v>0.19976357624890934</v>
      </c>
    </row>
    <row r="61" spans="1:31" ht="15.6">
      <c r="A61" s="1">
        <v>1924</v>
      </c>
      <c r="B61" s="2">
        <v>0.10139579325914383</v>
      </c>
      <c r="C61" s="2">
        <v>0.20047937333583832</v>
      </c>
      <c r="D61" s="2"/>
      <c r="E61" s="2">
        <v>0.11578766256570816</v>
      </c>
      <c r="F61" s="2">
        <v>6.7882359027862549E-2</v>
      </c>
      <c r="G61" s="2">
        <v>9.6538275480270386E-2</v>
      </c>
      <c r="H61" s="2"/>
      <c r="I61" s="2">
        <v>0.1174260675907135</v>
      </c>
      <c r="J61" s="2">
        <v>0.23561254143714905</v>
      </c>
      <c r="K61" s="2">
        <v>6.8241283297538757E-2</v>
      </c>
      <c r="L61" s="2">
        <v>0.16345049440860748</v>
      </c>
      <c r="M61" s="2">
        <v>0.18715612590312958</v>
      </c>
      <c r="N61" s="2">
        <v>0.329761803150177</v>
      </c>
      <c r="O61" s="2">
        <v>0.10604877769947052</v>
      </c>
      <c r="P61" s="2">
        <v>5.8054588735103607E-2</v>
      </c>
      <c r="Q61" s="2">
        <v>0.11170229315757751</v>
      </c>
      <c r="R61" s="2">
        <v>0.4644891619682312</v>
      </c>
      <c r="S61" s="2">
        <f t="shared" si="2"/>
        <v>0.16160177340110143</v>
      </c>
      <c r="T61" s="2">
        <f t="shared" si="3"/>
        <v>0.14553661271929741</v>
      </c>
      <c r="U61" s="3">
        <f t="shared" si="1"/>
        <v>0.13497443199157716</v>
      </c>
      <c r="V61" s="2">
        <f>0.6*F61+0.4*J61</f>
        <v>0.13497443199157716</v>
      </c>
      <c r="W61" s="1"/>
      <c r="X61" s="1"/>
      <c r="Y61" s="1"/>
      <c r="AD61" s="2">
        <v>0.20668813565299313</v>
      </c>
      <c r="AE61" s="2">
        <f t="shared" si="4"/>
        <v>0.18601932208769381</v>
      </c>
    </row>
    <row r="62" spans="1:31" ht="15.6">
      <c r="A62" s="1">
        <v>1925</v>
      </c>
      <c r="B62" s="2">
        <v>0.10156678408384323</v>
      </c>
      <c r="C62" s="2">
        <v>0.19026771187782288</v>
      </c>
      <c r="D62" s="2"/>
      <c r="E62" s="2">
        <v>0.11827071011066437</v>
      </c>
      <c r="F62" s="2">
        <v>7.2856500744819641E-2</v>
      </c>
      <c r="G62" s="2">
        <v>9.2421777546405792E-2</v>
      </c>
      <c r="H62" s="2"/>
      <c r="I62" s="2">
        <v>0.15048441290855408</v>
      </c>
      <c r="J62" s="2">
        <v>0.18962378799915314</v>
      </c>
      <c r="K62" s="2">
        <v>6.5778829157352448E-2</v>
      </c>
      <c r="L62" s="2">
        <v>0.14542911946773529</v>
      </c>
      <c r="M62" s="2">
        <v>0.17432409524917603</v>
      </c>
      <c r="N62" s="2">
        <v>0.30855017900466919</v>
      </c>
      <c r="O62" s="2">
        <v>9.920850396156311E-2</v>
      </c>
      <c r="P62" s="2">
        <v>5.5871620774269104E-2</v>
      </c>
      <c r="Q62" s="2">
        <v>9.5005504786968231E-2</v>
      </c>
      <c r="R62" s="2">
        <v>0.38500356674194336</v>
      </c>
      <c r="S62" s="2">
        <f t="shared" si="2"/>
        <v>0.14964420696099598</v>
      </c>
      <c r="T62" s="2">
        <f t="shared" si="3"/>
        <v>0.13859060406684875</v>
      </c>
      <c r="U62" s="3">
        <f t="shared" si="1"/>
        <v>0.11956341564655304</v>
      </c>
      <c r="V62" s="2">
        <f>0.6*F62+0.4*J62</f>
        <v>0.11956341564655304</v>
      </c>
      <c r="W62" s="1"/>
      <c r="X62" s="1"/>
      <c r="Y62" s="1"/>
      <c r="AD62" s="2">
        <v>0.20117164592664999</v>
      </c>
      <c r="AE62" s="2">
        <f t="shared" si="4"/>
        <v>0.181054481333985</v>
      </c>
    </row>
    <row r="63" spans="1:31" ht="15.6">
      <c r="A63" s="1">
        <v>1926</v>
      </c>
      <c r="B63" s="2">
        <v>0.1124798059463501</v>
      </c>
      <c r="C63" s="2">
        <v>0.19367574155330658</v>
      </c>
      <c r="D63" s="2"/>
      <c r="E63" s="2">
        <v>0.11965519934892654</v>
      </c>
      <c r="F63" s="2">
        <v>7.8977882862091064E-2</v>
      </c>
      <c r="G63" s="2">
        <v>9.1763824224472046E-2</v>
      </c>
      <c r="H63" s="2"/>
      <c r="I63" s="2">
        <v>0.1220368966460228</v>
      </c>
      <c r="J63" s="2">
        <v>0.23081649839878082</v>
      </c>
      <c r="K63" s="2">
        <v>7.2230271995067596E-2</v>
      </c>
      <c r="L63" s="2">
        <v>0.14102178812026978</v>
      </c>
      <c r="M63" s="2">
        <v>0.16089929640293121</v>
      </c>
      <c r="N63" s="2">
        <v>0.29064282774925232</v>
      </c>
      <c r="O63" s="2">
        <v>8.9184530079364777E-2</v>
      </c>
      <c r="P63" s="2">
        <v>5.2613586187362671E-2</v>
      </c>
      <c r="Q63" s="2">
        <v>0.15202023088932037</v>
      </c>
      <c r="R63" s="2">
        <v>0.36036121845245361</v>
      </c>
      <c r="S63" s="2">
        <f t="shared" si="2"/>
        <v>0.15122530659039815</v>
      </c>
      <c r="T63" s="2">
        <f t="shared" si="3"/>
        <v>0.13695986196398735</v>
      </c>
      <c r="U63" s="3">
        <f t="shared" si="1"/>
        <v>0.13971332907676698</v>
      </c>
      <c r="V63" s="2">
        <f>0.6*F63+0.4*J63</f>
        <v>0.13971332907676698</v>
      </c>
      <c r="W63" s="1"/>
      <c r="X63" s="1"/>
      <c r="Y63" s="1"/>
      <c r="AD63" s="2">
        <v>0.19998724261252371</v>
      </c>
      <c r="AE63" s="2">
        <f t="shared" si="4"/>
        <v>0.17998851835127133</v>
      </c>
    </row>
    <row r="64" spans="1:31" ht="15.6">
      <c r="A64" s="1">
        <v>1927</v>
      </c>
      <c r="B64" s="2">
        <v>0.10478080064058304</v>
      </c>
      <c r="C64" s="2">
        <v>0.16247735917568207</v>
      </c>
      <c r="D64" s="2"/>
      <c r="E64" s="2">
        <v>0.12013470381498337</v>
      </c>
      <c r="F64" s="2">
        <v>7.9555250704288483E-2</v>
      </c>
      <c r="G64" s="2">
        <v>8.6444728076457977E-2</v>
      </c>
      <c r="H64" s="2"/>
      <c r="I64" s="2">
        <v>0.12452670931816101</v>
      </c>
      <c r="J64" s="2">
        <v>0.25614529848098755</v>
      </c>
      <c r="K64" s="2">
        <v>6.8244867026805878E-2</v>
      </c>
      <c r="L64" s="2">
        <v>0.15819139778614044</v>
      </c>
      <c r="M64" s="2">
        <v>0.16511936485767365</v>
      </c>
      <c r="N64" s="2">
        <v>0.28727841377258301</v>
      </c>
      <c r="O64" s="2">
        <v>9.3436144292354584E-2</v>
      </c>
      <c r="P64" s="2">
        <v>5.5414196103811264E-2</v>
      </c>
      <c r="Q64" s="2">
        <v>0.11511759459972382</v>
      </c>
      <c r="R64" s="2">
        <v>0.43416020274162292</v>
      </c>
      <c r="S64" s="2">
        <f t="shared" si="2"/>
        <v>0.15406846875945726</v>
      </c>
      <c r="T64" s="2">
        <f t="shared" si="3"/>
        <v>0.13808070278416076</v>
      </c>
      <c r="U64" s="3">
        <f t="shared" si="1"/>
        <v>0.15019126981496811</v>
      </c>
      <c r="V64" s="2">
        <f>0.6*F64+0.4*J64</f>
        <v>0.15019126981496811</v>
      </c>
      <c r="W64" s="1"/>
      <c r="X64" s="1"/>
      <c r="Y64" s="1"/>
      <c r="AD64" s="2">
        <v>0.21205986151045714</v>
      </c>
      <c r="AE64" s="2">
        <f t="shared" si="4"/>
        <v>0.19085387535941142</v>
      </c>
    </row>
    <row r="65" spans="1:31" ht="15.6">
      <c r="A65" s="1">
        <v>1928</v>
      </c>
      <c r="B65" s="2">
        <v>5.9654973447322845E-2</v>
      </c>
      <c r="C65" s="2">
        <v>0.16310012340545654</v>
      </c>
      <c r="D65" s="2"/>
      <c r="E65" s="2">
        <v>0.12304147332906723</v>
      </c>
      <c r="F65" s="2">
        <v>8.0552011728286743E-2</v>
      </c>
      <c r="G65" s="2">
        <v>8.341950923204422E-2</v>
      </c>
      <c r="H65" s="2"/>
      <c r="I65" s="2">
        <v>0.11455532908439636</v>
      </c>
      <c r="J65" s="2">
        <v>0.25971013307571411</v>
      </c>
      <c r="K65" s="2">
        <v>6.8240359425544739E-2</v>
      </c>
      <c r="L65" s="2">
        <v>0.14396841824054718</v>
      </c>
      <c r="M65" s="2">
        <v>0.15240964293479919</v>
      </c>
      <c r="N65" s="2">
        <v>0.25015068054199219</v>
      </c>
      <c r="O65" s="2">
        <v>9.4227366149425507E-2</v>
      </c>
      <c r="P65" s="2">
        <v>5.4438155144453049E-2</v>
      </c>
      <c r="Q65" s="2">
        <v>0.11164984852075577</v>
      </c>
      <c r="R65" s="2">
        <v>0.33494162559509277</v>
      </c>
      <c r="S65" s="2">
        <f t="shared" si="2"/>
        <v>0.13960397665699323</v>
      </c>
      <c r="T65" s="2">
        <f t="shared" si="3"/>
        <v>0.13231776685764393</v>
      </c>
      <c r="U65" s="3">
        <f t="shared" si="1"/>
        <v>0.15221526026725771</v>
      </c>
      <c r="V65" s="2">
        <f>0.6*F65+0.4*J65</f>
        <v>0.15221526026725771</v>
      </c>
      <c r="W65" s="1"/>
      <c r="X65" s="1"/>
      <c r="Y65" s="1"/>
      <c r="AD65" s="2">
        <v>0.22317366354077234</v>
      </c>
      <c r="AE65" s="2">
        <f t="shared" si="4"/>
        <v>0.20085629718669512</v>
      </c>
    </row>
    <row r="66" spans="1:31" ht="15.6">
      <c r="A66" s="1">
        <v>1929</v>
      </c>
      <c r="B66" s="2">
        <v>6.3748829066753387E-2</v>
      </c>
      <c r="C66" s="2">
        <v>0.16892968118190765</v>
      </c>
      <c r="D66" s="2"/>
      <c r="E66" s="2">
        <v>0.13506665825843811</v>
      </c>
      <c r="F66" s="2">
        <v>8.328661322593689E-2</v>
      </c>
      <c r="G66" s="2">
        <v>8.5889570415019989E-2</v>
      </c>
      <c r="H66" s="2"/>
      <c r="I66" s="2">
        <v>0.10550329089164734</v>
      </c>
      <c r="J66" s="2">
        <v>0.30830532312393188</v>
      </c>
      <c r="K66" s="2">
        <v>0.11848187446594238</v>
      </c>
      <c r="L66" s="2">
        <v>0.141336590051651</v>
      </c>
      <c r="M66" s="2">
        <v>0.14641700685024261</v>
      </c>
      <c r="N66" s="2">
        <v>0.2188238799571991</v>
      </c>
      <c r="O66" s="2">
        <v>9.1989770531654358E-2</v>
      </c>
      <c r="P66" s="2">
        <v>5.2183985710144043E-2</v>
      </c>
      <c r="Q66" s="2">
        <v>0.10831046849489212</v>
      </c>
      <c r="R66" s="2">
        <v>0.31307598948478699</v>
      </c>
      <c r="S66" s="2">
        <f t="shared" si="2"/>
        <v>0.14275663544734318</v>
      </c>
      <c r="T66" s="2">
        <f t="shared" si="3"/>
        <v>0.13801785372197628</v>
      </c>
      <c r="U66" s="3">
        <f t="shared" si="1"/>
        <v>0.17329409718513489</v>
      </c>
      <c r="V66" s="2">
        <f>0.6*F66+0.4*J66</f>
        <v>0.17329409718513489</v>
      </c>
      <c r="W66" s="1"/>
      <c r="X66" s="1"/>
      <c r="Y66" s="1"/>
      <c r="AD66" s="2">
        <v>0.23756007504507448</v>
      </c>
      <c r="AE66" s="2">
        <f t="shared" si="4"/>
        <v>0.21380406754056705</v>
      </c>
    </row>
    <row r="67" spans="1:31" ht="15.6">
      <c r="A67" s="1">
        <v>1930</v>
      </c>
      <c r="B67" s="2">
        <v>6.6204339265823364E-2</v>
      </c>
      <c r="C67" s="2">
        <v>0.19208043813705444</v>
      </c>
      <c r="D67" s="2"/>
      <c r="E67" s="2">
        <v>0.26823687553405762</v>
      </c>
      <c r="F67" s="2">
        <v>0.11176364123821259</v>
      </c>
      <c r="G67" s="2">
        <v>9.2009685933589935E-2</v>
      </c>
      <c r="H67" s="2"/>
      <c r="I67" s="2">
        <v>0.11444659531116486</v>
      </c>
      <c r="J67" s="2">
        <v>0.38755378127098083</v>
      </c>
      <c r="K67" s="2">
        <v>0.11858711391687393</v>
      </c>
      <c r="L67" s="2">
        <v>0.15047737956047058</v>
      </c>
      <c r="M67" s="2">
        <v>0.15129642188549042</v>
      </c>
      <c r="N67" s="2">
        <v>0.23112139105796814</v>
      </c>
      <c r="O67" s="2">
        <v>9.5646500587463379E-2</v>
      </c>
      <c r="P67" s="2">
        <v>5.6406158953905106E-2</v>
      </c>
      <c r="Q67" s="2">
        <v>9.9311172962188721E-2</v>
      </c>
      <c r="R67" s="2">
        <v>0.36393439769744873</v>
      </c>
      <c r="S67" s="2">
        <f t="shared" si="2"/>
        <v>0.16660505955417951</v>
      </c>
      <c r="T67" s="2">
        <f t="shared" si="3"/>
        <v>0.16413549861560264</v>
      </c>
      <c r="U67" s="3">
        <f t="shared" si="1"/>
        <v>0.2220796972513199</v>
      </c>
      <c r="V67" s="2">
        <f>0.6*F67+0.4*J67</f>
        <v>0.2220796972513199</v>
      </c>
      <c r="W67" s="1"/>
      <c r="X67" s="1"/>
      <c r="Y67" s="1"/>
      <c r="AD67" s="2">
        <v>0.26953980450290693</v>
      </c>
      <c r="AE67" s="2">
        <f t="shared" si="4"/>
        <v>0.24258582405261625</v>
      </c>
    </row>
    <row r="68" spans="1:31" ht="15.6">
      <c r="A68" s="1">
        <v>1931</v>
      </c>
      <c r="B68" s="2">
        <v>0.10495571047067642</v>
      </c>
      <c r="C68" s="2">
        <v>0.24155554175376892</v>
      </c>
      <c r="D68" s="2"/>
      <c r="E68" s="2">
        <v>0.30693376064300537</v>
      </c>
      <c r="F68" s="2">
        <v>0.10635244101285934</v>
      </c>
      <c r="G68" s="2">
        <v>0.10915493220090866</v>
      </c>
      <c r="H68" s="2"/>
      <c r="I68" s="2">
        <v>0.14037194848060608</v>
      </c>
      <c r="J68" s="2">
        <v>0.41112753748893738</v>
      </c>
      <c r="K68" s="2">
        <v>0.12658050656318665</v>
      </c>
      <c r="L68" s="2">
        <v>0.15262590348720551</v>
      </c>
      <c r="M68" s="2">
        <v>0.21946656703948975</v>
      </c>
      <c r="N68" s="2">
        <v>0.2397477924823761</v>
      </c>
      <c r="O68" s="2">
        <v>8.8312901556491852E-2</v>
      </c>
      <c r="P68" s="2">
        <v>7.3285855352878571E-2</v>
      </c>
      <c r="Q68" s="2">
        <v>0.12042998522520065</v>
      </c>
      <c r="R68" s="2">
        <v>0.38632145524024963</v>
      </c>
      <c r="S68" s="2">
        <f t="shared" si="2"/>
        <v>0.18848152259985607</v>
      </c>
      <c r="T68" s="2">
        <f t="shared" si="3"/>
        <v>0.18462630733847618</v>
      </c>
      <c r="U68" s="3">
        <f t="shared" si="1"/>
        <v>0.22826247960329055</v>
      </c>
      <c r="V68" s="2">
        <f>0.6*F68+0.4*J68</f>
        <v>0.22826247960329055</v>
      </c>
      <c r="W68" s="1"/>
      <c r="X68" s="1"/>
      <c r="Y68" s="1"/>
      <c r="AD68" s="2">
        <v>0.3212229948612686</v>
      </c>
      <c r="AE68" s="2">
        <f t="shared" si="4"/>
        <v>0.28910069537514177</v>
      </c>
    </row>
    <row r="69" spans="1:31" ht="15.6">
      <c r="A69" s="1">
        <v>1932</v>
      </c>
      <c r="B69" s="2">
        <v>0.12377355247735977</v>
      </c>
      <c r="C69" s="2">
        <v>0.27608314156532288</v>
      </c>
      <c r="D69" s="2"/>
      <c r="E69" s="2">
        <v>0.26194626092910767</v>
      </c>
      <c r="F69" s="2">
        <v>9.791874885559082E-2</v>
      </c>
      <c r="G69" s="2">
        <v>0.10533963143825531</v>
      </c>
      <c r="H69" s="2"/>
      <c r="I69" s="2">
        <v>0.1385321319103241</v>
      </c>
      <c r="J69" s="2">
        <v>0.40319082140922546</v>
      </c>
      <c r="K69" s="2">
        <v>0.12953007221221924</v>
      </c>
      <c r="L69" s="2">
        <v>0.14811697602272034</v>
      </c>
      <c r="M69" s="2">
        <v>0.24886298179626465</v>
      </c>
      <c r="N69" s="2">
        <v>0.17992618680000305</v>
      </c>
      <c r="O69" s="2">
        <v>9.9009133875370026E-2</v>
      </c>
      <c r="P69" s="2">
        <v>0.10277290642261505</v>
      </c>
      <c r="Q69" s="2">
        <v>0.11759243905544281</v>
      </c>
      <c r="R69" s="2">
        <v>0.42370244860649109</v>
      </c>
      <c r="S69" s="2">
        <f t="shared" si="2"/>
        <v>0.19041982889175416</v>
      </c>
      <c r="T69" s="2">
        <f t="shared" si="3"/>
        <v>0.18260241610308489</v>
      </c>
      <c r="U69" s="3">
        <f t="shared" si="1"/>
        <v>0.22002757787704469</v>
      </c>
      <c r="V69" s="2">
        <f>0.6*F69+0.4*J69</f>
        <v>0.22002757787704469</v>
      </c>
      <c r="W69" s="1"/>
      <c r="X69" s="1"/>
      <c r="Y69" s="1"/>
      <c r="AD69" s="2">
        <v>0.39550726958111682</v>
      </c>
      <c r="AE69" s="2">
        <f t="shared" si="4"/>
        <v>0.35595654262300513</v>
      </c>
    </row>
    <row r="70" spans="1:31" ht="15.6">
      <c r="A70" s="1">
        <v>1933</v>
      </c>
      <c r="B70" s="2">
        <v>0.13587974011898041</v>
      </c>
      <c r="C70" s="2">
        <v>0.2968163788318634</v>
      </c>
      <c r="D70" s="2"/>
      <c r="E70" s="2">
        <v>0.25252163410186768</v>
      </c>
      <c r="F70" s="2">
        <v>0.10074177384376526</v>
      </c>
      <c r="G70" s="2">
        <v>0.11731187999248505</v>
      </c>
      <c r="H70" s="2"/>
      <c r="I70" s="2">
        <v>0.15185953676700592</v>
      </c>
      <c r="J70" s="2">
        <v>0.45391198992729187</v>
      </c>
      <c r="K70" s="2">
        <v>0.1433258056640625</v>
      </c>
      <c r="L70" s="2">
        <v>0.13767711818218231</v>
      </c>
      <c r="M70" s="2">
        <v>0.23471450805664063</v>
      </c>
      <c r="N70" s="2">
        <v>0.17212949693202972</v>
      </c>
      <c r="O70" s="2">
        <v>0.13298054039478302</v>
      </c>
      <c r="P70" s="2">
        <v>0.12308894842863083</v>
      </c>
      <c r="Q70" s="2">
        <v>0.116387739777565</v>
      </c>
      <c r="R70" s="2">
        <v>0.43927112221717834</v>
      </c>
      <c r="S70" s="2">
        <f t="shared" si="2"/>
        <v>0.20057454754908879</v>
      </c>
      <c r="T70" s="2">
        <f t="shared" si="3"/>
        <v>0.19308996759355068</v>
      </c>
      <c r="U70" s="3">
        <f t="shared" si="1"/>
        <v>0.24200986027717591</v>
      </c>
      <c r="V70" s="2">
        <f>0.6*F70+0.4*J70</f>
        <v>0.24200986027717591</v>
      </c>
      <c r="W70" s="1"/>
      <c r="X70" s="1"/>
      <c r="Y70" s="1"/>
      <c r="AD70" s="2">
        <v>0.38752294871600612</v>
      </c>
      <c r="AE70" s="2">
        <f t="shared" si="4"/>
        <v>0.34877065384440553</v>
      </c>
    </row>
    <row r="71" spans="1:31" ht="15.6">
      <c r="A71" s="1">
        <v>1934</v>
      </c>
      <c r="B71" s="2">
        <v>0.14083775877952576</v>
      </c>
      <c r="C71" s="2">
        <v>0.2876611053943634</v>
      </c>
      <c r="D71" s="2"/>
      <c r="E71" s="2">
        <v>0.23068436980247498</v>
      </c>
      <c r="F71" s="2">
        <v>9.562162309885025E-2</v>
      </c>
      <c r="G71" s="2">
        <v>0.10705329477787018</v>
      </c>
      <c r="H71" s="2"/>
      <c r="I71" s="2">
        <v>0.14341266453266144</v>
      </c>
      <c r="J71" s="2">
        <v>0.46397119760513306</v>
      </c>
      <c r="K71" s="2">
        <v>0.14424809813499451</v>
      </c>
      <c r="L71" s="2">
        <v>0.13340793550014496</v>
      </c>
      <c r="M71" s="2">
        <v>0.22133494913578033</v>
      </c>
      <c r="N71" s="2">
        <v>0.19014902412891388</v>
      </c>
      <c r="O71" s="2">
        <v>0.12224958091974258</v>
      </c>
      <c r="P71" s="2">
        <v>0.12637941539287567</v>
      </c>
      <c r="Q71" s="2">
        <v>0.1155710443854332</v>
      </c>
      <c r="R71" s="2">
        <v>0.45422112941741943</v>
      </c>
      <c r="S71" s="2">
        <f t="shared" si="2"/>
        <v>0.19845354606707891</v>
      </c>
      <c r="T71" s="2">
        <f t="shared" si="3"/>
        <v>0.18884777153531709</v>
      </c>
      <c r="U71" s="3">
        <f t="shared" si="1"/>
        <v>0.24296145290136337</v>
      </c>
      <c r="V71" s="2">
        <f>0.6*F71+0.4*J71</f>
        <v>0.24296145290136337</v>
      </c>
      <c r="W71" s="1"/>
      <c r="X71" s="1"/>
      <c r="Y71" s="1"/>
      <c r="AD71" s="2">
        <v>0.40180087950560911</v>
      </c>
      <c r="AE71" s="2">
        <f t="shared" si="4"/>
        <v>0.36162079155504823</v>
      </c>
    </row>
    <row r="72" spans="1:31" ht="15.6">
      <c r="A72" s="1">
        <v>1935</v>
      </c>
      <c r="B72" s="2">
        <v>0.11129888147115707</v>
      </c>
      <c r="C72" s="2">
        <v>0.39768883585929871</v>
      </c>
      <c r="D72" s="2">
        <v>7.1611255407333374E-2</v>
      </c>
      <c r="E72" s="2">
        <v>0.42915695905685425</v>
      </c>
      <c r="F72" s="2">
        <v>9.5730572938919067E-2</v>
      </c>
      <c r="G72" s="2">
        <v>0.10134529322385788</v>
      </c>
      <c r="H72" s="2"/>
      <c r="I72" s="2">
        <v>0.15092885494232178</v>
      </c>
      <c r="J72" s="2">
        <v>0.43701028823852539</v>
      </c>
      <c r="K72" s="2">
        <v>0.1374087780714035</v>
      </c>
      <c r="L72" s="2">
        <v>0.13621298968791962</v>
      </c>
      <c r="M72" s="2">
        <v>0.18733115494251251</v>
      </c>
      <c r="N72" s="2">
        <v>0.20655816793441772</v>
      </c>
      <c r="O72" s="2">
        <v>0.12022864818572998</v>
      </c>
      <c r="P72" s="2">
        <v>0.14839568734169006</v>
      </c>
      <c r="Q72" s="2">
        <v>0.11155593395233154</v>
      </c>
      <c r="R72" s="2">
        <v>0.51385581493377686</v>
      </c>
      <c r="S72" s="2">
        <f t="shared" si="2"/>
        <v>0.20976988226175308</v>
      </c>
      <c r="T72" s="2">
        <f t="shared" si="3"/>
        <v>0.20150826814082953</v>
      </c>
      <c r="U72" s="3">
        <f t="shared" si="1"/>
        <v>0.23224245905876162</v>
      </c>
      <c r="V72" s="2">
        <f>0.6*F72+0.4*J72</f>
        <v>0.23224245905876162</v>
      </c>
      <c r="W72" s="1"/>
      <c r="X72" s="1"/>
      <c r="Y72" s="1"/>
      <c r="AD72" s="2">
        <v>0.41540195156217308</v>
      </c>
      <c r="AE72" s="2">
        <f t="shared" si="4"/>
        <v>0.37386175640595576</v>
      </c>
    </row>
    <row r="73" spans="1:31" ht="15.6">
      <c r="A73" s="1">
        <v>1936</v>
      </c>
      <c r="B73" s="2">
        <v>0.1135069876909256</v>
      </c>
      <c r="C73" s="2">
        <v>0.38739016652107239</v>
      </c>
      <c r="D73" s="2">
        <v>7.7039271593093872E-2</v>
      </c>
      <c r="E73" s="2">
        <v>0.41470152139663696</v>
      </c>
      <c r="F73" s="2">
        <v>9.26031693816185E-2</v>
      </c>
      <c r="G73" s="2">
        <v>9.6485085785388947E-2</v>
      </c>
      <c r="H73" s="2"/>
      <c r="I73" s="2">
        <v>0.17820709943771362</v>
      </c>
      <c r="J73" s="2">
        <v>0.34543305635452271</v>
      </c>
      <c r="K73" s="2">
        <v>0.1306648850440979</v>
      </c>
      <c r="L73" s="2">
        <v>0.12621846795082092</v>
      </c>
      <c r="M73" s="2">
        <v>0.22875882685184479</v>
      </c>
      <c r="N73" s="2">
        <v>0.22277459502220154</v>
      </c>
      <c r="O73" s="2">
        <v>0.14072011411190033</v>
      </c>
      <c r="P73" s="2">
        <v>0.14752288162708282</v>
      </c>
      <c r="Q73" s="2">
        <v>0.12219711393117905</v>
      </c>
      <c r="R73" s="2">
        <v>0.4796142578125</v>
      </c>
      <c r="S73" s="2">
        <f t="shared" si="2"/>
        <v>0.2064898437820375</v>
      </c>
      <c r="T73" s="2">
        <f t="shared" si="3"/>
        <v>0.19911685700599963</v>
      </c>
      <c r="U73" s="3">
        <f t="shared" si="1"/>
        <v>0.19373512417078018</v>
      </c>
      <c r="V73" s="2">
        <f>0.6*F73+0.4*J73</f>
        <v>0.19373512417078018</v>
      </c>
      <c r="W73" s="1"/>
      <c r="X73" s="1"/>
      <c r="Y73" s="1"/>
      <c r="AD73" s="2">
        <v>0.34198760423508456</v>
      </c>
      <c r="AE73" s="2">
        <f t="shared" si="4"/>
        <v>0.30778884381157612</v>
      </c>
    </row>
    <row r="74" spans="1:31" ht="15.6">
      <c r="A74" s="1">
        <v>1937</v>
      </c>
      <c r="B74" s="2">
        <v>0.11994059383869171</v>
      </c>
      <c r="C74" s="2">
        <v>0.30481269955635071</v>
      </c>
      <c r="D74" s="2">
        <v>7.4413277208805084E-2</v>
      </c>
      <c r="E74" s="2">
        <v>0.44013229012489319</v>
      </c>
      <c r="F74" s="2">
        <v>0.11981737613677979</v>
      </c>
      <c r="G74" s="2">
        <v>0.10007984936237335</v>
      </c>
      <c r="H74" s="2"/>
      <c r="I74" s="2">
        <v>0.16552308201789856</v>
      </c>
      <c r="J74" s="2">
        <v>0.34861409664154053</v>
      </c>
      <c r="K74" s="2">
        <v>0.13261616230010986</v>
      </c>
      <c r="L74" s="2">
        <v>0.13032850623130798</v>
      </c>
      <c r="M74" s="2">
        <v>0.30737659335136414</v>
      </c>
      <c r="N74" s="2">
        <v>0.2254127711057663</v>
      </c>
      <c r="O74" s="2">
        <v>0.15776555240154266</v>
      </c>
      <c r="P74" s="2">
        <v>0.13849064707756042</v>
      </c>
      <c r="Q74" s="2">
        <v>0.1094212532043457</v>
      </c>
      <c r="R74" s="2">
        <v>0.15997080504894257</v>
      </c>
      <c r="S74" s="2">
        <f t="shared" si="2"/>
        <v>0.18966972222551703</v>
      </c>
      <c r="T74" s="2">
        <f t="shared" si="3"/>
        <v>0.20349099257817635</v>
      </c>
      <c r="U74" s="3">
        <f t="shared" si="1"/>
        <v>0.21133606433868407</v>
      </c>
      <c r="V74" s="2">
        <f>0.6*F74+0.4*J74</f>
        <v>0.21133606433868407</v>
      </c>
      <c r="W74" s="1"/>
      <c r="X74" s="1"/>
      <c r="Y74" s="1"/>
      <c r="AD74" s="2">
        <v>0.31794884999135187</v>
      </c>
      <c r="AE74" s="2">
        <f t="shared" si="4"/>
        <v>0.28615396499221668</v>
      </c>
    </row>
    <row r="75" spans="1:31" ht="15.6">
      <c r="A75" s="1">
        <v>1938</v>
      </c>
      <c r="B75" s="2">
        <v>0.10838018357753754</v>
      </c>
      <c r="C75" s="2">
        <v>0.30478614568710327</v>
      </c>
      <c r="D75" s="2">
        <v>7.6820939779281616E-2</v>
      </c>
      <c r="E75" s="2">
        <v>0.36107832193374634</v>
      </c>
      <c r="F75" s="2">
        <v>0.13903990387916565</v>
      </c>
      <c r="G75" s="2">
        <v>0.11406423151493073</v>
      </c>
      <c r="H75" s="2"/>
      <c r="I75" s="2">
        <v>0.17301173508167267</v>
      </c>
      <c r="J75" s="3">
        <f t="shared" ref="J75:J85" si="6">AE75</f>
        <v>0.29190270887087988</v>
      </c>
      <c r="K75" s="2">
        <v>0.13221871852874756</v>
      </c>
      <c r="L75" s="2">
        <v>0.1277088075876236</v>
      </c>
      <c r="M75" s="2">
        <v>0.3402288556098938</v>
      </c>
      <c r="N75" s="2">
        <v>0.22281740605831146</v>
      </c>
      <c r="O75" s="2">
        <v>0.17061136662960052</v>
      </c>
      <c r="P75" s="2">
        <v>0.17826879024505615</v>
      </c>
      <c r="Q75" s="2">
        <v>0.12132520973682404</v>
      </c>
      <c r="R75" s="2">
        <v>0.15645632147789001</v>
      </c>
      <c r="S75" s="2">
        <f t="shared" si="2"/>
        <v>0.18866997788739154</v>
      </c>
      <c r="T75" s="2">
        <f t="shared" si="3"/>
        <v>0.202504456262001</v>
      </c>
      <c r="U75" s="3">
        <f t="shared" si="1"/>
        <v>0.20018502587585135</v>
      </c>
      <c r="V75" s="2">
        <f>0.6*F75+0.4*J75</f>
        <v>0.20018502587585135</v>
      </c>
      <c r="W75" s="1"/>
      <c r="X75" s="1"/>
      <c r="Y75" s="1"/>
      <c r="AD75" s="2">
        <v>0.32433634318986654</v>
      </c>
      <c r="AE75" s="2">
        <f t="shared" si="4"/>
        <v>0.29190270887087988</v>
      </c>
    </row>
    <row r="76" spans="1:31" ht="15.6">
      <c r="A76" s="1">
        <v>1939</v>
      </c>
      <c r="B76" s="2">
        <v>0.10821550339460373</v>
      </c>
      <c r="C76" s="2">
        <v>0.3602675199508667</v>
      </c>
      <c r="D76" s="2">
        <v>9.3755558133125305E-2</v>
      </c>
      <c r="E76" s="2">
        <v>0.34363073110580444</v>
      </c>
      <c r="F76" s="2">
        <v>0.14666634798049927</v>
      </c>
      <c r="G76" s="2">
        <v>0.14872390031814575</v>
      </c>
      <c r="H76" s="2"/>
      <c r="I76" s="2">
        <v>0.18852601945400238</v>
      </c>
      <c r="J76" s="3">
        <f t="shared" si="6"/>
        <v>0.29295142878817459</v>
      </c>
      <c r="K76" s="2">
        <v>0.12233885377645493</v>
      </c>
      <c r="L76" s="2">
        <v>0.13972263038158417</v>
      </c>
      <c r="M76" s="2">
        <v>0.23522521555423737</v>
      </c>
      <c r="N76" s="2">
        <v>0.22614674270153046</v>
      </c>
      <c r="O76" s="2">
        <v>0.15384237468242645</v>
      </c>
      <c r="P76" s="2">
        <v>0.20350091159343719</v>
      </c>
      <c r="Q76" s="2">
        <v>0.12475291639566422</v>
      </c>
      <c r="R76" s="2"/>
      <c r="S76" s="2">
        <f t="shared" si="2"/>
        <v>0.19255111028070379</v>
      </c>
      <c r="T76" s="2">
        <f t="shared" si="3"/>
        <v>0.20425371034002224</v>
      </c>
      <c r="U76" s="3">
        <f t="shared" si="1"/>
        <v>0.20518038030356939</v>
      </c>
      <c r="V76" s="2">
        <f>0.6*F76+0.4*J76</f>
        <v>0.20518038030356939</v>
      </c>
      <c r="W76" s="1"/>
      <c r="X76" s="1"/>
      <c r="Y76" s="1"/>
      <c r="AD76" s="2">
        <v>0.3255015875424162</v>
      </c>
      <c r="AE76" s="2">
        <f t="shared" si="4"/>
        <v>0.29295142878817459</v>
      </c>
    </row>
    <row r="77" spans="1:31" ht="15.6">
      <c r="A77" s="1">
        <v>1940</v>
      </c>
      <c r="B77" s="2">
        <v>0.12696263194084167</v>
      </c>
      <c r="C77" s="2"/>
      <c r="D77" s="2">
        <v>9.3400865793228149E-2</v>
      </c>
      <c r="E77" s="2">
        <v>0.32775643467903137</v>
      </c>
      <c r="F77" s="2">
        <v>0.18284128606319427</v>
      </c>
      <c r="G77" s="2">
        <v>0.19942787289619446</v>
      </c>
      <c r="H77" s="2"/>
      <c r="I77" s="2">
        <v>0.2280670702457428</v>
      </c>
      <c r="J77" s="3">
        <f t="shared" si="6"/>
        <v>0.44050557600368168</v>
      </c>
      <c r="K77" s="2">
        <v>0.11278329789638519</v>
      </c>
      <c r="L77" s="2">
        <v>0.15539190173149109</v>
      </c>
      <c r="M77" s="2"/>
      <c r="N77" s="2">
        <v>0.24756686389446259</v>
      </c>
      <c r="O77" s="2">
        <v>0.17019660770893097</v>
      </c>
      <c r="P77" s="2">
        <v>0.2260628342628479</v>
      </c>
      <c r="Q77" s="2"/>
      <c r="R77" s="2">
        <v>0.18347328901290894</v>
      </c>
      <c r="S77" s="2">
        <f t="shared" si="2"/>
        <v>0.20726434862530316</v>
      </c>
      <c r="T77" s="2">
        <f t="shared" si="3"/>
        <v>0.21672732828865368</v>
      </c>
      <c r="U77" s="3">
        <f t="shared" si="1"/>
        <v>0.28590700203938924</v>
      </c>
      <c r="V77" s="2">
        <f>0.6*F77+0.4*J77</f>
        <v>0.28590700203938924</v>
      </c>
      <c r="W77" s="1"/>
      <c r="X77" s="1"/>
      <c r="Y77" s="1"/>
      <c r="AD77" s="2">
        <v>0.48945064000409072</v>
      </c>
      <c r="AE77" s="2">
        <f t="shared" si="4"/>
        <v>0.44050557600368168</v>
      </c>
    </row>
    <row r="78" spans="1:31" ht="15.6">
      <c r="A78" s="1">
        <v>1941</v>
      </c>
      <c r="B78" s="2">
        <v>0.13083915412425995</v>
      </c>
      <c r="C78" s="2"/>
      <c r="D78" s="2">
        <v>0.10178700834512711</v>
      </c>
      <c r="E78" s="2">
        <v>0.33030968904495239</v>
      </c>
      <c r="F78" s="2">
        <v>0.22488802671432495</v>
      </c>
      <c r="G78" s="2">
        <v>0.20381125807762146</v>
      </c>
      <c r="H78" s="2"/>
      <c r="I78" s="2">
        <v>0.27123111486434937</v>
      </c>
      <c r="J78" s="3">
        <f t="shared" si="6"/>
        <v>0.76683717297651821</v>
      </c>
      <c r="K78" s="2">
        <v>0.10023327171802521</v>
      </c>
      <c r="L78" s="2">
        <v>0.17159925401210785</v>
      </c>
      <c r="M78" s="2"/>
      <c r="N78" s="2">
        <v>0.31065118312835693</v>
      </c>
      <c r="O78" s="2">
        <v>0.17899666726589203</v>
      </c>
      <c r="P78" s="2">
        <v>0.18819817900657654</v>
      </c>
      <c r="Q78" s="2"/>
      <c r="R78" s="2">
        <v>0.2017437070608139</v>
      </c>
      <c r="S78" s="2">
        <f t="shared" si="2"/>
        <v>0.24470197587222506</v>
      </c>
      <c r="T78" s="2">
        <f t="shared" si="3"/>
        <v>0.25895843865035018</v>
      </c>
      <c r="U78" s="3">
        <f t="shared" si="1"/>
        <v>0.4416676852192023</v>
      </c>
      <c r="V78" s="2">
        <f>0.6*F78+0.4*J78</f>
        <v>0.4416676852192023</v>
      </c>
      <c r="W78" s="1"/>
      <c r="X78" s="1"/>
      <c r="Y78" s="1"/>
      <c r="AD78" s="2">
        <v>0.85204130330724248</v>
      </c>
      <c r="AE78" s="2">
        <f t="shared" si="4"/>
        <v>0.76683717297651821</v>
      </c>
    </row>
    <row r="79" spans="1:31" ht="15.6">
      <c r="A79" s="1">
        <v>1942</v>
      </c>
      <c r="B79" s="2">
        <v>0.15346255898475647</v>
      </c>
      <c r="C79" s="2"/>
      <c r="D79" s="2">
        <v>0.10209449380636215</v>
      </c>
      <c r="E79" s="2">
        <v>0.34156909584999084</v>
      </c>
      <c r="F79" s="2">
        <v>0.29128655791282654</v>
      </c>
      <c r="G79" s="2">
        <v>0.29991987347602844</v>
      </c>
      <c r="H79" s="2"/>
      <c r="I79" s="2">
        <v>0.27077561616897583</v>
      </c>
      <c r="J79" s="3">
        <f t="shared" si="6"/>
        <v>0.7441747462177386</v>
      </c>
      <c r="K79" s="2">
        <v>0.1090131402015686</v>
      </c>
      <c r="L79" s="2">
        <v>0.18868647515773773</v>
      </c>
      <c r="M79" s="2"/>
      <c r="N79" s="2">
        <v>0.39553222060203552</v>
      </c>
      <c r="O79" s="2">
        <v>0.19897420704364777</v>
      </c>
      <c r="P79" s="2">
        <v>0.17481109499931335</v>
      </c>
      <c r="Q79" s="2"/>
      <c r="R79" s="2">
        <v>0.24084803462028503</v>
      </c>
      <c r="S79" s="2">
        <f t="shared" si="2"/>
        <v>0.2700883165416359</v>
      </c>
      <c r="T79" s="2">
        <f t="shared" si="3"/>
        <v>0.28334886558511135</v>
      </c>
      <c r="U79" s="3">
        <f t="shared" si="1"/>
        <v>0.47244183323479139</v>
      </c>
      <c r="V79" s="2">
        <f>0.6*F79+0.4*J79</f>
        <v>0.47244183323479139</v>
      </c>
      <c r="W79" s="1"/>
      <c r="X79" s="1"/>
      <c r="Y79" s="1"/>
      <c r="AD79" s="2">
        <v>0.82686082913082071</v>
      </c>
      <c r="AE79" s="2">
        <f t="shared" si="4"/>
        <v>0.7441747462177386</v>
      </c>
    </row>
    <row r="80" spans="1:31" ht="15.6">
      <c r="A80" s="1">
        <v>1943</v>
      </c>
      <c r="B80" s="2">
        <v>0.20848216116428375</v>
      </c>
      <c r="C80" s="2"/>
      <c r="D80" s="2">
        <v>0.11833891272544861</v>
      </c>
      <c r="E80" s="2">
        <v>0.34924477338790894</v>
      </c>
      <c r="F80" s="2">
        <v>0.4558614194393158</v>
      </c>
      <c r="G80" s="2">
        <v>0.37241876125335693</v>
      </c>
      <c r="H80" s="2"/>
      <c r="I80" s="2">
        <v>0.22736892104148865</v>
      </c>
      <c r="J80" s="3">
        <f t="shared" si="6"/>
        <v>0.7315714044399384</v>
      </c>
      <c r="K80" s="2">
        <v>0.1238858625292778</v>
      </c>
      <c r="L80" s="2">
        <v>0.22726438939571381</v>
      </c>
      <c r="M80" s="2"/>
      <c r="N80" s="2">
        <v>0.47252079844474792</v>
      </c>
      <c r="O80" s="2">
        <v>0.19235406816005707</v>
      </c>
      <c r="P80" s="2">
        <v>0.16718152165412903</v>
      </c>
      <c r="Q80" s="2"/>
      <c r="R80" s="2">
        <v>0.30907946825027466</v>
      </c>
      <c r="S80" s="2">
        <f t="shared" si="2"/>
        <v>0.30427480476045698</v>
      </c>
      <c r="T80" s="2">
        <f t="shared" si="3"/>
        <v>0.31254643931558024</v>
      </c>
      <c r="U80" s="3">
        <f t="shared" si="1"/>
        <v>0.50953087209560832</v>
      </c>
      <c r="V80" s="2">
        <f>0.9*(0.6*F80+0.4*J80)</f>
        <v>0.50953087209560832</v>
      </c>
      <c r="W80" s="1"/>
      <c r="X80" s="1"/>
      <c r="Y80" s="1"/>
      <c r="AD80" s="2">
        <v>0.91446425554992294</v>
      </c>
      <c r="AE80" s="2">
        <f>0.8*AD80</f>
        <v>0.7315714044399384</v>
      </c>
    </row>
    <row r="81" spans="1:31" ht="15.6">
      <c r="A81" s="1">
        <v>1944</v>
      </c>
      <c r="B81" s="2">
        <v>0.28300377726554871</v>
      </c>
      <c r="C81" s="2"/>
      <c r="D81" s="2">
        <v>0.14238689839839935</v>
      </c>
      <c r="E81" s="2">
        <v>0.3548886775970459</v>
      </c>
      <c r="F81" s="3">
        <f>F80</f>
        <v>0.4558614194393158</v>
      </c>
      <c r="G81" s="2">
        <v>0.37999999523162842</v>
      </c>
      <c r="H81" s="2"/>
      <c r="I81" s="2">
        <v>0.25522354245185852</v>
      </c>
      <c r="J81" s="3">
        <f t="shared" si="6"/>
        <v>0.86385167542682506</v>
      </c>
      <c r="K81" s="2">
        <v>0.14049385488033295</v>
      </c>
      <c r="L81" s="2">
        <v>0.33398792147636414</v>
      </c>
      <c r="M81" s="2"/>
      <c r="N81" s="2">
        <v>0.55240148305892944</v>
      </c>
      <c r="O81" s="2">
        <v>0.20547325909137726</v>
      </c>
      <c r="P81" s="2">
        <v>0.17929033935070038</v>
      </c>
      <c r="Q81" s="2"/>
      <c r="R81" s="2">
        <v>0.35311874747276306</v>
      </c>
      <c r="S81" s="2">
        <f t="shared" si="2"/>
        <v>0.34615243008777608</v>
      </c>
      <c r="T81" s="2">
        <f t="shared" si="3"/>
        <v>0.35125991512752519</v>
      </c>
      <c r="U81" s="3">
        <f t="shared" si="1"/>
        <v>0.6190575218343195</v>
      </c>
      <c r="V81" s="2">
        <f>0.6*F81+0.4*J81</f>
        <v>0.6190575218343195</v>
      </c>
      <c r="W81" s="1"/>
      <c r="X81" s="1"/>
      <c r="Y81" s="1"/>
      <c r="AD81" s="2">
        <v>1.0798145942835313</v>
      </c>
      <c r="AE81" s="2">
        <f>0.8*AD81</f>
        <v>0.86385167542682506</v>
      </c>
    </row>
    <row r="82" spans="1:31" ht="15.6">
      <c r="A82" s="1">
        <v>1945</v>
      </c>
      <c r="B82" s="2">
        <v>0.3263377845287323</v>
      </c>
      <c r="C82" s="2"/>
      <c r="D82" s="2">
        <v>0.1712888777256012</v>
      </c>
      <c r="E82" s="2">
        <v>0.30323880910873413</v>
      </c>
      <c r="F82" s="2"/>
      <c r="G82" s="2">
        <v>0.35831081867218018</v>
      </c>
      <c r="H82" s="2"/>
      <c r="I82" s="2">
        <v>0.17995700240135193</v>
      </c>
      <c r="J82" s="3">
        <f t="shared" si="6"/>
        <v>0.54457973956211259</v>
      </c>
      <c r="K82" s="2">
        <v>0.16247943043708801</v>
      </c>
      <c r="L82" s="2"/>
      <c r="M82" s="2">
        <v>1.3139047622680664</v>
      </c>
      <c r="N82" s="2">
        <v>0.57173115015029907</v>
      </c>
      <c r="O82" s="2">
        <v>0.21969787776470184</v>
      </c>
      <c r="P82" s="2">
        <v>0.19747106730937958</v>
      </c>
      <c r="Q82" s="2"/>
      <c r="R82" s="2">
        <v>0.31444928050041199</v>
      </c>
      <c r="S82" s="2">
        <f t="shared" si="2"/>
        <v>0.3886205500357216</v>
      </c>
      <c r="T82" s="2">
        <f t="shared" si="3"/>
        <v>0.40226595353995148</v>
      </c>
      <c r="U82" s="3">
        <f t="shared" si="1"/>
        <v>0.21783189582484505</v>
      </c>
      <c r="V82" s="2">
        <f>0.6*F82+0.4*J82</f>
        <v>0.21783189582484505</v>
      </c>
      <c r="W82" s="1"/>
      <c r="X82" s="1"/>
      <c r="Y82" s="1"/>
      <c r="AD82" s="2">
        <v>0.60508859951345839</v>
      </c>
      <c r="AE82" s="2">
        <f t="shared" si="4"/>
        <v>0.54457973956211259</v>
      </c>
    </row>
    <row r="83" spans="1:31" ht="15.6">
      <c r="A83" s="1">
        <v>1946</v>
      </c>
      <c r="B83" s="2"/>
      <c r="C83" s="2">
        <v>0.74064671993255615</v>
      </c>
      <c r="D83" s="2">
        <v>0.16398821771144867</v>
      </c>
      <c r="E83" s="2">
        <v>0.29327550530433655</v>
      </c>
      <c r="F83" s="2"/>
      <c r="G83" s="2">
        <v>0.26134970784187317</v>
      </c>
      <c r="H83" s="2"/>
      <c r="I83" s="2">
        <v>0.152918741106987</v>
      </c>
      <c r="J83" s="3">
        <f t="shared" si="6"/>
        <v>0.26297920665191199</v>
      </c>
      <c r="K83" s="2">
        <v>0.17892466485500336</v>
      </c>
      <c r="L83" s="2">
        <v>0.23489187657833099</v>
      </c>
      <c r="M83" s="2">
        <v>0.58945161104202271</v>
      </c>
      <c r="N83" s="2">
        <v>0.50399583578109741</v>
      </c>
      <c r="O83" s="2">
        <v>0.17448908090591431</v>
      </c>
      <c r="P83" s="2">
        <v>0.21558384597301483</v>
      </c>
      <c r="Q83" s="2">
        <v>0.87879812717437744</v>
      </c>
      <c r="R83" s="2">
        <v>0.17670907080173492</v>
      </c>
      <c r="S83" s="2">
        <f t="shared" si="2"/>
        <v>0.34485730083290067</v>
      </c>
      <c r="T83" s="2">
        <f t="shared" si="3"/>
        <v>0.31437458447370809</v>
      </c>
      <c r="U83" s="3">
        <f t="shared" si="1"/>
        <v>0.1051916826607648</v>
      </c>
      <c r="V83" s="2">
        <f>0.6*F83+0.4*J83</f>
        <v>0.1051916826607648</v>
      </c>
      <c r="W83" s="1"/>
      <c r="X83" s="1"/>
      <c r="Y83" s="1"/>
      <c r="AD83" s="2">
        <v>0.29219911850212443</v>
      </c>
      <c r="AE83" s="2">
        <f t="shared" si="4"/>
        <v>0.26297920665191199</v>
      </c>
    </row>
    <row r="84" spans="1:31" ht="15.6">
      <c r="A84" s="1">
        <v>1947</v>
      </c>
      <c r="B84" s="2"/>
      <c r="C84" s="2">
        <v>0.63560992479324341</v>
      </c>
      <c r="D84" s="2">
        <v>0.1429525762796402</v>
      </c>
      <c r="E84" s="2">
        <v>0.31875669956207275</v>
      </c>
      <c r="F84" s="2">
        <v>0.16710348427295685</v>
      </c>
      <c r="G84" s="2">
        <v>0.2007344663143158</v>
      </c>
      <c r="H84" s="2"/>
      <c r="I84" s="2">
        <v>0.12745094299316406</v>
      </c>
      <c r="J84" s="3">
        <f t="shared" si="6"/>
        <v>0.2157079190189842</v>
      </c>
      <c r="K84" s="2">
        <v>0.17652930319309235</v>
      </c>
      <c r="L84" s="2">
        <v>0.18838129937648773</v>
      </c>
      <c r="M84" s="2">
        <v>0.38974380493164063</v>
      </c>
      <c r="N84" s="2">
        <v>0.37930962443351746</v>
      </c>
      <c r="O84" s="2">
        <v>0.15400011837482452</v>
      </c>
      <c r="P84" s="2">
        <v>0.20092436671257019</v>
      </c>
      <c r="Q84" s="2">
        <v>0.71965938806533813</v>
      </c>
      <c r="R84" s="2">
        <v>0.11132282763719559</v>
      </c>
      <c r="S84" s="2">
        <f t="shared" si="2"/>
        <v>0.27521244973060288</v>
      </c>
      <c r="T84" s="2">
        <f t="shared" si="3"/>
        <v>0.25363111771203922</v>
      </c>
      <c r="U84" s="3">
        <f t="shared" si="1"/>
        <v>0.1865452581713678</v>
      </c>
      <c r="V84" s="2">
        <f>0.6*F84+0.4*J84</f>
        <v>0.1865452581713678</v>
      </c>
      <c r="W84" s="1"/>
      <c r="X84" s="1"/>
      <c r="Y84" s="1"/>
      <c r="AD84" s="2">
        <v>0.23967546557664909</v>
      </c>
      <c r="AE84" s="2">
        <f t="shared" si="4"/>
        <v>0.2157079190189842</v>
      </c>
    </row>
    <row r="85" spans="1:31" ht="15.6">
      <c r="A85" s="1">
        <v>1948</v>
      </c>
      <c r="B85" s="2"/>
      <c r="C85" s="2">
        <v>0.29559808969497681</v>
      </c>
      <c r="D85" s="2">
        <v>0.1295294463634491</v>
      </c>
      <c r="E85" s="2">
        <v>0.3176608681678772</v>
      </c>
      <c r="F85" s="2">
        <v>0.14797604084014893</v>
      </c>
      <c r="G85" s="2">
        <v>0.18835978209972382</v>
      </c>
      <c r="H85" s="2"/>
      <c r="I85" s="2">
        <v>9.9907226860523224E-2</v>
      </c>
      <c r="J85" s="3">
        <f t="shared" si="6"/>
        <v>0.14842969929968272</v>
      </c>
      <c r="K85" s="2">
        <v>0.15243043005466461</v>
      </c>
      <c r="L85" s="2">
        <v>0.1504627913236618</v>
      </c>
      <c r="M85" s="2">
        <v>0.32771831750869751</v>
      </c>
      <c r="N85" s="2">
        <v>0.30436331033706665</v>
      </c>
      <c r="O85" s="2">
        <v>0.16316641867160797</v>
      </c>
      <c r="P85" s="2">
        <v>0.19168485701084137</v>
      </c>
      <c r="Q85" s="2">
        <v>0.63460206985473633</v>
      </c>
      <c r="R85" s="2">
        <v>0.14272215962409973</v>
      </c>
      <c r="S85" s="2">
        <f t="shared" si="2"/>
        <v>0.22630743384745053</v>
      </c>
      <c r="T85" s="2">
        <f t="shared" si="3"/>
        <v>0.20132979063330167</v>
      </c>
      <c r="U85" s="3">
        <f t="shared" si="1"/>
        <v>0.14815750422396246</v>
      </c>
      <c r="V85" s="2">
        <f>0.6*F85+0.4*J85</f>
        <v>0.14815750422396246</v>
      </c>
      <c r="W85" s="1"/>
      <c r="X85" s="1"/>
      <c r="Y85" s="1"/>
      <c r="AD85" s="2">
        <v>0.16492188811075859</v>
      </c>
      <c r="AE85" s="2">
        <f t="shared" si="4"/>
        <v>0.14842969929968272</v>
      </c>
    </row>
    <row r="86" spans="1:31" ht="15.6">
      <c r="A86" s="1">
        <v>1949</v>
      </c>
      <c r="B86" s="2"/>
      <c r="C86" s="2">
        <v>0.30351826548576355</v>
      </c>
      <c r="D86" s="2">
        <v>0.12255721539258957</v>
      </c>
      <c r="E86" s="2">
        <v>0.28710287809371948</v>
      </c>
      <c r="F86" s="2">
        <v>0.16186439990997314</v>
      </c>
      <c r="G86" s="2">
        <v>0.16352930665016174</v>
      </c>
      <c r="H86" s="2"/>
      <c r="I86" s="2">
        <v>0.10807638615369797</v>
      </c>
      <c r="J86" s="2">
        <v>0.17459310591220856</v>
      </c>
      <c r="K86" s="2">
        <v>0.1405763179063797</v>
      </c>
      <c r="L86" s="2">
        <v>0.11474525183439255</v>
      </c>
      <c r="M86" s="2">
        <v>0.33435118198394775</v>
      </c>
      <c r="N86" s="2">
        <v>0.29967695474624634</v>
      </c>
      <c r="O86" s="2">
        <v>0.16032767295837402</v>
      </c>
      <c r="P86" s="2">
        <v>0.17677052319049835</v>
      </c>
      <c r="Q86" s="2">
        <v>0.53283858299255371</v>
      </c>
      <c r="R86" s="2">
        <v>0.17968803644180298</v>
      </c>
      <c r="S86" s="2">
        <f t="shared" si="2"/>
        <v>0.2173477386434873</v>
      </c>
      <c r="T86" s="2">
        <f t="shared" si="3"/>
        <v>0.19597611232445791</v>
      </c>
      <c r="U86" s="3">
        <f t="shared" si="1"/>
        <v>0.1669558823108673</v>
      </c>
      <c r="V86" s="2">
        <f>0.6*F86+0.4*J86</f>
        <v>0.1669558823108673</v>
      </c>
      <c r="W86" s="1"/>
      <c r="X86" s="1"/>
      <c r="Y86" s="1"/>
      <c r="AD86" s="2">
        <v>0.15633213096054194</v>
      </c>
      <c r="AE86" s="2">
        <f t="shared" si="4"/>
        <v>0.14069891786448774</v>
      </c>
    </row>
    <row r="87" spans="1:31" ht="15.6">
      <c r="A87" s="1">
        <v>1950</v>
      </c>
      <c r="B87" s="2">
        <v>0.34855633974075317</v>
      </c>
      <c r="C87" s="2">
        <v>0.29546937346458435</v>
      </c>
      <c r="D87" s="2">
        <v>0.12287581712007523</v>
      </c>
      <c r="E87" s="2">
        <v>0.27242493629455566</v>
      </c>
      <c r="F87" s="2">
        <v>0.13983778655529022</v>
      </c>
      <c r="G87" s="2">
        <v>0.14522193372249603</v>
      </c>
      <c r="H87" s="2"/>
      <c r="I87" s="2">
        <v>0.10438573360443115</v>
      </c>
      <c r="J87" s="2">
        <v>0.16664904356002808</v>
      </c>
      <c r="K87" s="2">
        <v>0.1447838693857193</v>
      </c>
      <c r="L87" s="2">
        <v>0.12522098422050476</v>
      </c>
      <c r="M87" s="2">
        <v>0.30929380655288696</v>
      </c>
      <c r="N87" s="2">
        <v>0.31057554483413696</v>
      </c>
      <c r="O87" s="2">
        <v>0.15772463381290436</v>
      </c>
      <c r="P87" s="2">
        <v>0.1649833470582962</v>
      </c>
      <c r="Q87" s="2">
        <v>0.43415743112564087</v>
      </c>
      <c r="R87" s="2">
        <v>0.17817386984825134</v>
      </c>
      <c r="S87" s="2">
        <f t="shared" si="2"/>
        <v>0.21377090318128467</v>
      </c>
      <c r="T87" s="2">
        <f t="shared" si="3"/>
        <v>0.18918821616814688</v>
      </c>
      <c r="U87" s="3">
        <f t="shared" ref="U87:U134" si="7">V87</f>
        <v>0.15056228935718535</v>
      </c>
      <c r="V87" s="2">
        <f>0.6*F87+0.4*J87</f>
        <v>0.15056228935718535</v>
      </c>
      <c r="W87" s="1"/>
      <c r="X87" s="1"/>
      <c r="Y87" s="1"/>
      <c r="AD87" s="2">
        <v>0.16067939965405828</v>
      </c>
      <c r="AE87" s="2">
        <f t="shared" si="4"/>
        <v>0.14461145968865247</v>
      </c>
    </row>
    <row r="88" spans="1:31" ht="15.6">
      <c r="A88" s="1">
        <v>1951</v>
      </c>
      <c r="B88" s="2">
        <v>0.32953900098800659</v>
      </c>
      <c r="C88" s="2">
        <v>0.28294214606285095</v>
      </c>
      <c r="D88" s="2">
        <v>0.10969479382038116</v>
      </c>
      <c r="E88" s="2">
        <v>0.26424810290336609</v>
      </c>
      <c r="F88" s="2">
        <v>0.12879270315170288</v>
      </c>
      <c r="G88" s="2">
        <v>0.14050088822841644</v>
      </c>
      <c r="H88" s="2"/>
      <c r="I88" s="2">
        <v>7.5631797313690186E-2</v>
      </c>
      <c r="J88" s="2">
        <v>0.15569703280925751</v>
      </c>
      <c r="K88" s="2">
        <v>0.12255432456731796</v>
      </c>
      <c r="L88" s="2">
        <v>0.10576167702674866</v>
      </c>
      <c r="M88" s="2">
        <v>0.2858697772026062</v>
      </c>
      <c r="N88" s="2">
        <v>0.31724196672439575</v>
      </c>
      <c r="O88" s="2">
        <v>0.16093136370182037</v>
      </c>
      <c r="P88" s="2">
        <v>0.15089547634124756</v>
      </c>
      <c r="Q88" s="2">
        <v>0.36264249682426453</v>
      </c>
      <c r="R88" s="2">
        <v>0.15416793525218964</v>
      </c>
      <c r="S88" s="2">
        <f t="shared" si="2"/>
        <v>0.19669446768239141</v>
      </c>
      <c r="T88" s="2">
        <f t="shared" si="3"/>
        <v>0.17698169614260012</v>
      </c>
      <c r="U88" s="3">
        <f t="shared" si="7"/>
        <v>0.13955443501472475</v>
      </c>
      <c r="V88" s="2">
        <f>0.6*F88+0.4*J88</f>
        <v>0.13955443501472475</v>
      </c>
      <c r="W88" s="1"/>
      <c r="X88" s="1"/>
      <c r="Y88" s="1"/>
      <c r="AD88" s="2">
        <v>0.15694087001523327</v>
      </c>
      <c r="AE88" s="2">
        <f t="shared" si="4"/>
        <v>0.14124678301370994</v>
      </c>
    </row>
    <row r="89" spans="1:31" ht="15.6">
      <c r="A89" s="1">
        <v>1952</v>
      </c>
      <c r="B89" s="2">
        <v>0.23938834667205811</v>
      </c>
      <c r="C89" s="2">
        <v>0.28247231245040894</v>
      </c>
      <c r="D89" s="2">
        <v>9.4596743583679199E-2</v>
      </c>
      <c r="E89" s="2">
        <v>0.25670760869979858</v>
      </c>
      <c r="F89" s="2">
        <v>0.13363726437091827</v>
      </c>
      <c r="G89" s="2">
        <v>0.13771186769008636</v>
      </c>
      <c r="H89" s="2"/>
      <c r="I89" s="2">
        <v>0.10605501383543015</v>
      </c>
      <c r="J89" s="2">
        <v>0.16545774042606354</v>
      </c>
      <c r="K89" s="2">
        <v>0.11435462534427643</v>
      </c>
      <c r="L89" s="2">
        <v>0.1193346232175827</v>
      </c>
      <c r="M89" s="2">
        <v>0.26081696152687073</v>
      </c>
      <c r="N89" s="2">
        <v>0.32456797361373901</v>
      </c>
      <c r="O89" s="2">
        <v>0.15512312948703766</v>
      </c>
      <c r="P89" s="2">
        <v>0.14644002914428711</v>
      </c>
      <c r="Q89" s="2">
        <v>0.29530593752861023</v>
      </c>
      <c r="R89" s="2">
        <v>0.15721279382705688</v>
      </c>
      <c r="S89" s="2">
        <f t="shared" si="2"/>
        <v>0.18682393571361899</v>
      </c>
      <c r="T89" s="2">
        <f t="shared" si="3"/>
        <v>0.17671353026078299</v>
      </c>
      <c r="U89" s="3">
        <f t="shared" si="7"/>
        <v>0.14636545479297638</v>
      </c>
      <c r="V89" s="2">
        <f>0.6*F89+0.4*J89</f>
        <v>0.14636545479297638</v>
      </c>
      <c r="W89" s="1"/>
      <c r="X89" s="1"/>
      <c r="Y89" s="1"/>
      <c r="AD89" s="2">
        <v>0.15351710901729035</v>
      </c>
      <c r="AE89" s="2">
        <f t="shared" si="4"/>
        <v>0.13816539811556131</v>
      </c>
    </row>
    <row r="90" spans="1:31" ht="15.6">
      <c r="A90" s="1">
        <v>1953</v>
      </c>
      <c r="B90" s="2">
        <v>0.23562951385974884</v>
      </c>
      <c r="C90" s="2">
        <v>0.27687278389930725</v>
      </c>
      <c r="D90" s="2">
        <v>9.2328093945980072E-2</v>
      </c>
      <c r="E90" s="2">
        <v>0.24921470880508423</v>
      </c>
      <c r="F90" s="2">
        <v>0.1414254754781723</v>
      </c>
      <c r="G90" s="2">
        <v>0.14354810118675232</v>
      </c>
      <c r="H90" s="2"/>
      <c r="I90" s="2">
        <v>0.12629619240760803</v>
      </c>
      <c r="J90" s="2">
        <v>0.17201673984527588</v>
      </c>
      <c r="K90" s="2">
        <v>0.11486436426639557</v>
      </c>
      <c r="L90" s="2">
        <v>0.11478307098150253</v>
      </c>
      <c r="M90" s="2">
        <v>0.25723949074745178</v>
      </c>
      <c r="N90" s="2">
        <v>0.34398996829986572</v>
      </c>
      <c r="O90" s="2">
        <v>0.14715816080570221</v>
      </c>
      <c r="P90" s="2">
        <v>0.13808058202266693</v>
      </c>
      <c r="Q90" s="2">
        <v>0.29273015260696411</v>
      </c>
      <c r="R90" s="2">
        <v>0.14949110150337219</v>
      </c>
      <c r="S90" s="2">
        <f t="shared" si="2"/>
        <v>0.18722928129136562</v>
      </c>
      <c r="T90" s="2">
        <f t="shared" si="3"/>
        <v>0.17829367174552038</v>
      </c>
      <c r="U90" s="3">
        <f t="shared" si="7"/>
        <v>0.15366198122501373</v>
      </c>
      <c r="V90" s="2">
        <f>0.6*F90+0.4*J90</f>
        <v>0.15366198122501373</v>
      </c>
      <c r="W90" s="1"/>
      <c r="X90" s="1"/>
      <c r="Y90" s="1"/>
      <c r="AD90" s="2">
        <v>0.16074174253358264</v>
      </c>
      <c r="AE90" s="2">
        <f t="shared" si="4"/>
        <v>0.1446675682802244</v>
      </c>
    </row>
    <row r="91" spans="1:31" ht="15.6">
      <c r="A91" s="1">
        <v>1954</v>
      </c>
      <c r="B91" s="2">
        <v>0.21742835640907288</v>
      </c>
      <c r="C91" s="2">
        <v>0.26368212699890137</v>
      </c>
      <c r="D91" s="2">
        <v>9.0497910976409912E-2</v>
      </c>
      <c r="E91" s="2">
        <v>0.24479268491268158</v>
      </c>
      <c r="F91" s="2">
        <v>0.19060079753398895</v>
      </c>
      <c r="G91" s="2">
        <v>0.13855463266372681</v>
      </c>
      <c r="H91" s="2"/>
      <c r="I91" s="2">
        <v>0.11371954530477524</v>
      </c>
      <c r="J91" s="2">
        <v>0.17654237151145935</v>
      </c>
      <c r="K91" s="2">
        <v>0.11035057157278061</v>
      </c>
      <c r="L91" s="2">
        <v>0.10691142827272415</v>
      </c>
      <c r="M91" s="2">
        <v>0.21684587001800537</v>
      </c>
      <c r="N91" s="2">
        <v>0.34518253803253174</v>
      </c>
      <c r="O91" s="2">
        <v>0.13967002928256989</v>
      </c>
      <c r="P91" s="2">
        <v>0.13444387912750244</v>
      </c>
      <c r="Q91" s="2">
        <v>0.26461657881736755</v>
      </c>
      <c r="R91" s="2">
        <v>0.15433989465236664</v>
      </c>
      <c r="S91" s="2">
        <f t="shared" si="2"/>
        <v>0.18176120100542903</v>
      </c>
      <c r="T91" s="2">
        <f t="shared" si="3"/>
        <v>0.17475341432369673</v>
      </c>
      <c r="U91" s="3">
        <f t="shared" si="7"/>
        <v>0.18497742712497711</v>
      </c>
      <c r="V91" s="2">
        <f>0.6*F91+0.4*J91</f>
        <v>0.18497742712497711</v>
      </c>
      <c r="W91" s="1"/>
      <c r="X91" s="1"/>
      <c r="Y91" s="1"/>
      <c r="AD91" s="2">
        <v>0.16365957493369238</v>
      </c>
      <c r="AE91" s="2">
        <f t="shared" si="4"/>
        <v>0.14729361744032315</v>
      </c>
    </row>
    <row r="92" spans="1:31" ht="15.6">
      <c r="A92" s="1">
        <v>1955</v>
      </c>
      <c r="B92" s="2">
        <v>0.18578141927719116</v>
      </c>
      <c r="C92" s="2">
        <v>0.25556498765945435</v>
      </c>
      <c r="D92" s="2">
        <v>8.957265317440033E-2</v>
      </c>
      <c r="E92" s="2">
        <v>0.24801948666572571</v>
      </c>
      <c r="F92" s="2">
        <v>0.14215683937072754</v>
      </c>
      <c r="G92" s="2">
        <v>0.12709754705429077</v>
      </c>
      <c r="H92" s="2"/>
      <c r="I92" s="2">
        <v>0.12810525298118591</v>
      </c>
      <c r="J92" s="2">
        <v>0.17379526793956757</v>
      </c>
      <c r="K92" s="2">
        <v>0.10857507586479187</v>
      </c>
      <c r="L92" s="2">
        <v>9.7030304372310638E-2</v>
      </c>
      <c r="M92" s="2">
        <v>0.19471043348312378</v>
      </c>
      <c r="N92" s="2">
        <v>0.33702078461647034</v>
      </c>
      <c r="O92" s="2">
        <v>0.14307965338230133</v>
      </c>
      <c r="P92" s="2">
        <v>0.12484513968229294</v>
      </c>
      <c r="Q92" s="2">
        <v>0.26280924677848816</v>
      </c>
      <c r="R92" s="2">
        <v>0.17229579389095306</v>
      </c>
      <c r="S92" s="2">
        <f t="shared" si="2"/>
        <v>0.17440374288707972</v>
      </c>
      <c r="T92" s="2">
        <f t="shared" si="3"/>
        <v>0.16689026355743408</v>
      </c>
      <c r="U92" s="3">
        <f t="shared" si="7"/>
        <v>0.15481221079826354</v>
      </c>
      <c r="V92" s="2">
        <f>0.6*F92+0.4*J92</f>
        <v>0.15481221079826354</v>
      </c>
      <c r="W92" s="1"/>
      <c r="X92" s="1"/>
      <c r="Y92" s="1"/>
      <c r="AD92" s="2">
        <v>0.16691347967193759</v>
      </c>
      <c r="AE92" s="2">
        <f t="shared" si="4"/>
        <v>0.15022213170474383</v>
      </c>
    </row>
    <row r="93" spans="1:31" ht="15.6">
      <c r="A93" s="1">
        <v>1956</v>
      </c>
      <c r="B93" s="2">
        <v>0.16465047001838684</v>
      </c>
      <c r="C93" s="2">
        <v>0.25259694457054138</v>
      </c>
      <c r="D93" s="2">
        <v>7.7442102134227753E-2</v>
      </c>
      <c r="E93" s="2">
        <v>0.24801844358444214</v>
      </c>
      <c r="F93" s="2">
        <v>0.14894066751003265</v>
      </c>
      <c r="G93" s="2">
        <v>0.11919683963060379</v>
      </c>
      <c r="H93" s="2"/>
      <c r="I93" s="2">
        <v>0.11166159063577652</v>
      </c>
      <c r="J93" s="2">
        <v>0.1773952841758728</v>
      </c>
      <c r="K93" s="2">
        <v>0.10445372760295868</v>
      </c>
      <c r="L93" s="2">
        <v>9.592854231595993E-2</v>
      </c>
      <c r="M93" s="2">
        <v>0.17112693190574646</v>
      </c>
      <c r="N93" s="2">
        <v>0.3308408260345459</v>
      </c>
      <c r="O93" s="2">
        <v>0.13801345229148865</v>
      </c>
      <c r="P93" s="2">
        <v>0.11958453804254532</v>
      </c>
      <c r="Q93" s="2">
        <v>0.23719750344753265</v>
      </c>
      <c r="R93" s="2">
        <v>0.16644668579101563</v>
      </c>
      <c r="S93" s="2">
        <f t="shared" si="2"/>
        <v>0.16646840935572982</v>
      </c>
      <c r="T93" s="2">
        <f t="shared" si="3"/>
        <v>0.16116922234113401</v>
      </c>
      <c r="U93" s="3">
        <f t="shared" si="7"/>
        <v>0.16032251417636872</v>
      </c>
      <c r="V93" s="2">
        <f>0.6*F93+0.4*J93</f>
        <v>0.16032251417636872</v>
      </c>
      <c r="W93" s="1"/>
      <c r="X93" s="1"/>
      <c r="Y93" s="1"/>
      <c r="AD93" s="2">
        <v>0.16945672329097622</v>
      </c>
      <c r="AE93" s="2">
        <f t="shared" si="4"/>
        <v>0.15251105096187861</v>
      </c>
    </row>
    <row r="94" spans="1:31" ht="15.6">
      <c r="A94" s="1">
        <v>1957</v>
      </c>
      <c r="B94" s="2">
        <v>0.1657758504152298</v>
      </c>
      <c r="C94" s="2">
        <v>0.24423162639141083</v>
      </c>
      <c r="D94" s="2">
        <v>7.7146254479885101E-2</v>
      </c>
      <c r="E94" s="2">
        <v>0.24780711531639099</v>
      </c>
      <c r="F94" s="2">
        <v>0.14703837037086487</v>
      </c>
      <c r="G94" s="2">
        <v>0.13060571253299713</v>
      </c>
      <c r="H94" s="2"/>
      <c r="I94" s="2">
        <v>0.10994295030832291</v>
      </c>
      <c r="J94" s="2">
        <v>0.16591088473796844</v>
      </c>
      <c r="K94" s="2">
        <v>0.10172342509031296</v>
      </c>
      <c r="L94" s="2">
        <v>9.4831719994544983E-2</v>
      </c>
      <c r="M94" s="2">
        <v>0.14462678134441376</v>
      </c>
      <c r="N94" s="2">
        <v>0.32106396555900574</v>
      </c>
      <c r="O94" s="2">
        <v>0.14120416343212128</v>
      </c>
      <c r="P94" s="2">
        <v>0.11335649341344833</v>
      </c>
      <c r="Q94" s="2">
        <v>0.22380946576595306</v>
      </c>
      <c r="R94" s="2">
        <v>0.15689794719219208</v>
      </c>
      <c r="S94" s="2">
        <f t="shared" si="2"/>
        <v>0.16162329539656639</v>
      </c>
      <c r="T94" s="2">
        <f t="shared" si="3"/>
        <v>0.15688380484397596</v>
      </c>
      <c r="U94" s="3">
        <f t="shared" si="7"/>
        <v>0.15458737611770629</v>
      </c>
      <c r="V94" s="2">
        <f>0.6*F94+0.4*J94</f>
        <v>0.15458737611770629</v>
      </c>
      <c r="W94" s="1"/>
      <c r="X94" s="1"/>
      <c r="Y94" s="1"/>
      <c r="AD94" s="2">
        <v>0.16755318615006479</v>
      </c>
      <c r="AE94" s="2">
        <f t="shared" si="4"/>
        <v>0.15079786753505831</v>
      </c>
    </row>
    <row r="95" spans="1:31" ht="15.6">
      <c r="A95" s="1">
        <v>1958</v>
      </c>
      <c r="B95" s="2">
        <v>0.15729685127735138</v>
      </c>
      <c r="C95" s="2">
        <v>0.24924488365650177</v>
      </c>
      <c r="D95" s="2">
        <v>8.2490406930446625E-2</v>
      </c>
      <c r="E95" s="2">
        <v>0.22634907066822052</v>
      </c>
      <c r="F95" s="2">
        <v>0.12907318770885468</v>
      </c>
      <c r="G95" s="2">
        <v>0.12349017709493637</v>
      </c>
      <c r="H95" s="2"/>
      <c r="I95" s="2">
        <v>0.10581587255001068</v>
      </c>
      <c r="J95" s="2">
        <v>0.14656607806682587</v>
      </c>
      <c r="K95" s="2">
        <v>0.10000842809677124</v>
      </c>
      <c r="L95" s="2">
        <v>9.1714076697826385E-2</v>
      </c>
      <c r="M95" s="2">
        <v>0.17115819454193115</v>
      </c>
      <c r="N95" s="2">
        <v>0.31267443299293518</v>
      </c>
      <c r="O95" s="2">
        <v>0.12672418355941772</v>
      </c>
      <c r="P95" s="2">
        <v>0.11114729940891266</v>
      </c>
      <c r="Q95" s="2">
        <v>0.23464716970920563</v>
      </c>
      <c r="R95" s="2">
        <v>0.16437141597270966</v>
      </c>
      <c r="S95" s="2">
        <f t="shared" si="2"/>
        <v>0.15829823305830359</v>
      </c>
      <c r="T95" s="2">
        <f t="shared" si="3"/>
        <v>0.15203509938258392</v>
      </c>
      <c r="U95" s="3">
        <f t="shared" si="7"/>
        <v>0.13607034385204314</v>
      </c>
      <c r="V95" s="2">
        <f>0.6*F95+0.4*J95</f>
        <v>0.13607034385204314</v>
      </c>
      <c r="W95" s="1"/>
      <c r="X95" s="1"/>
      <c r="Y95" s="1"/>
      <c r="AD95" s="2">
        <v>0.16364023739984035</v>
      </c>
      <c r="AE95" s="2">
        <f t="shared" si="4"/>
        <v>0.14727621365985633</v>
      </c>
    </row>
    <row r="96" spans="1:31" ht="15.6">
      <c r="A96" s="1">
        <v>1959</v>
      </c>
      <c r="B96" s="2">
        <v>0.14458854496479034</v>
      </c>
      <c r="C96" s="2">
        <v>0.2420094907283783</v>
      </c>
      <c r="D96" s="2">
        <v>7.835889607667923E-2</v>
      </c>
      <c r="E96" s="2">
        <v>0.2259598970413208</v>
      </c>
      <c r="F96" s="2">
        <v>0.14250876009464264</v>
      </c>
      <c r="G96" s="2">
        <v>9.927426278591156E-2</v>
      </c>
      <c r="H96" s="2"/>
      <c r="I96" s="2">
        <v>9.7163327038288116E-2</v>
      </c>
      <c r="J96" s="2">
        <v>0.14193731546401978</v>
      </c>
      <c r="K96" s="2">
        <v>9.8291665315628052E-2</v>
      </c>
      <c r="L96" s="2">
        <v>9.3200571835041046E-2</v>
      </c>
      <c r="M96" s="2">
        <v>0.15757407248020172</v>
      </c>
      <c r="N96" s="2">
        <v>0.30314603447914124</v>
      </c>
      <c r="O96" s="2">
        <v>0.12636931240558624</v>
      </c>
      <c r="P96" s="2">
        <v>0.10274258255958557</v>
      </c>
      <c r="Q96" s="2">
        <v>0.22466370463371277</v>
      </c>
      <c r="R96" s="2">
        <v>0.17340382933616638</v>
      </c>
      <c r="S96" s="2">
        <f t="shared" si="2"/>
        <v>0.15319951670244336</v>
      </c>
      <c r="T96" s="2">
        <f t="shared" si="3"/>
        <v>0.14681047602341726</v>
      </c>
      <c r="U96" s="3">
        <f t="shared" si="7"/>
        <v>0.1422801822423935</v>
      </c>
      <c r="V96" s="2">
        <f>0.6*F96+0.4*J96</f>
        <v>0.1422801822423935</v>
      </c>
      <c r="W96" s="1"/>
      <c r="X96" s="1"/>
      <c r="Y96" s="1"/>
      <c r="AD96" s="2">
        <v>0.14675505699058927</v>
      </c>
      <c r="AE96" s="2">
        <f t="shared" si="4"/>
        <v>0.13207955129153034</v>
      </c>
    </row>
    <row r="97" spans="1:31" ht="15.6">
      <c r="A97" s="1">
        <v>1960</v>
      </c>
      <c r="B97" s="2">
        <v>0.11964904516935349</v>
      </c>
      <c r="C97" s="2">
        <v>0.26758205890655518</v>
      </c>
      <c r="D97" s="2">
        <v>7.7164873480796814E-2</v>
      </c>
      <c r="E97" s="2">
        <v>0.24227398633956909</v>
      </c>
      <c r="F97" s="2">
        <v>0.13667431473731995</v>
      </c>
      <c r="G97" s="2">
        <v>9.674236923456192E-2</v>
      </c>
      <c r="H97" s="2"/>
      <c r="I97" s="2">
        <v>8.3796530961990356E-2</v>
      </c>
      <c r="J97" s="2">
        <v>0.14695249497890472</v>
      </c>
      <c r="K97" s="2">
        <v>9.5951497554779053E-2</v>
      </c>
      <c r="L97" s="2">
        <v>8.9670635759830475E-2</v>
      </c>
      <c r="M97" s="2">
        <v>0.16800235211849213</v>
      </c>
      <c r="N97" s="2">
        <v>0.29681774973869324</v>
      </c>
      <c r="O97" s="2">
        <v>0.1326562762260437</v>
      </c>
      <c r="P97" s="2">
        <v>9.678630530834198E-2</v>
      </c>
      <c r="Q97" s="2">
        <v>0.23267705738544464</v>
      </c>
      <c r="R97" s="2">
        <v>0.1622702032327652</v>
      </c>
      <c r="S97" s="2">
        <f t="shared" si="2"/>
        <v>0.15285423444584012</v>
      </c>
      <c r="T97" s="2">
        <f t="shared" si="3"/>
        <v>0.14854395733429834</v>
      </c>
      <c r="U97" s="3">
        <f t="shared" si="7"/>
        <v>0.14078558683395387</v>
      </c>
      <c r="V97" s="2">
        <f>0.6*F97+0.4*J97</f>
        <v>0.14078558683395387</v>
      </c>
      <c r="W97" s="1"/>
      <c r="X97" s="1"/>
      <c r="Y97" s="1"/>
      <c r="AD97" s="2">
        <v>0.13673161484691057</v>
      </c>
      <c r="AE97" s="2">
        <f t="shared" si="4"/>
        <v>0.12305845336221952</v>
      </c>
    </row>
    <row r="98" spans="1:31" ht="15.6">
      <c r="A98" s="1">
        <v>1961</v>
      </c>
      <c r="B98" s="2">
        <v>0.12248578667640686</v>
      </c>
      <c r="C98" s="2">
        <v>0.28089568018913269</v>
      </c>
      <c r="D98" s="2">
        <v>7.8765213489532471E-2</v>
      </c>
      <c r="E98" s="2">
        <v>0.23454686999320984</v>
      </c>
      <c r="F98" s="2">
        <v>0.12658777832984924</v>
      </c>
      <c r="G98" s="2">
        <v>9.3155853450298309E-2</v>
      </c>
      <c r="H98" s="2"/>
      <c r="I98" s="2">
        <v>7.9362273216247559E-2</v>
      </c>
      <c r="J98" s="2">
        <v>0.14874410629272461</v>
      </c>
      <c r="K98" s="2">
        <v>9.9633626639842987E-2</v>
      </c>
      <c r="L98" s="2">
        <v>9.6666924655437469E-2</v>
      </c>
      <c r="M98" s="2">
        <v>0.15805816650390625</v>
      </c>
      <c r="N98" s="2">
        <v>0.28449615836143494</v>
      </c>
      <c r="O98" s="2">
        <v>0.1290726512670517</v>
      </c>
      <c r="P98" s="2">
        <v>9.5829933881759644E-2</v>
      </c>
      <c r="Q98" s="2">
        <v>0.21421438455581665</v>
      </c>
      <c r="R98" s="2">
        <v>0.16410060226917267</v>
      </c>
      <c r="S98" s="2">
        <f t="shared" si="2"/>
        <v>0.15041350061073899</v>
      </c>
      <c r="T98" s="2">
        <f t="shared" si="3"/>
        <v>0.14660117202080214</v>
      </c>
      <c r="U98" s="3">
        <f t="shared" si="7"/>
        <v>0.1354503095149994</v>
      </c>
      <c r="V98" s="2">
        <f>0.6*F98+0.4*J98</f>
        <v>0.1354503095149994</v>
      </c>
      <c r="W98" s="1"/>
      <c r="X98" s="1"/>
      <c r="Y98" s="1"/>
      <c r="AD98" s="2">
        <v>0.13831441313117163</v>
      </c>
      <c r="AE98" s="2">
        <f t="shared" si="4"/>
        <v>0.12448297181805447</v>
      </c>
    </row>
    <row r="99" spans="1:31" ht="15.6">
      <c r="A99" s="1">
        <v>1962</v>
      </c>
      <c r="B99" s="2">
        <v>0.11169407516717911</v>
      </c>
      <c r="C99" s="2">
        <v>0.25394433736801147</v>
      </c>
      <c r="D99" s="2">
        <v>7.2338521480560303E-2</v>
      </c>
      <c r="E99" s="2">
        <v>0.22650524973869324</v>
      </c>
      <c r="F99" s="2">
        <v>0.12758520245552063</v>
      </c>
      <c r="G99" s="2">
        <v>9.5814451575279236E-2</v>
      </c>
      <c r="H99" s="2"/>
      <c r="I99" s="2">
        <v>7.2999335825443268E-2</v>
      </c>
      <c r="J99" s="2">
        <v>0.14654825627803802</v>
      </c>
      <c r="K99" s="2">
        <v>0.10064879059791565</v>
      </c>
      <c r="L99" s="2">
        <v>9.4158880412578583E-2</v>
      </c>
      <c r="M99" s="2">
        <v>0.14899791777133942</v>
      </c>
      <c r="N99" s="2">
        <v>0.28414127230644226</v>
      </c>
      <c r="O99" s="2">
        <v>0.11382929235696793</v>
      </c>
      <c r="P99" s="2">
        <v>9.2057511210441589E-2</v>
      </c>
      <c r="Q99" s="2">
        <v>0.20271500945091248</v>
      </c>
      <c r="R99" s="2">
        <v>0.17106612026691437</v>
      </c>
      <c r="S99" s="2">
        <f t="shared" si="2"/>
        <v>0.14469026401638985</v>
      </c>
      <c r="T99" s="2">
        <f t="shared" si="3"/>
        <v>0.1407360784136332</v>
      </c>
      <c r="U99" s="3">
        <f t="shared" si="7"/>
        <v>0.13517042398452758</v>
      </c>
      <c r="V99" s="2">
        <f>0.6*F99+0.4*J99</f>
        <v>0.13517042398452758</v>
      </c>
      <c r="W99" s="1"/>
      <c r="X99" s="1"/>
      <c r="Y99" s="1"/>
      <c r="AD99" s="2">
        <v>0.14059421520221979</v>
      </c>
      <c r="AE99" s="2">
        <f t="shared" si="4"/>
        <v>0.12653479368199783</v>
      </c>
    </row>
    <row r="100" spans="1:31" ht="15.6">
      <c r="A100" s="1">
        <v>1963</v>
      </c>
      <c r="B100" s="2">
        <v>0.1050814688205719</v>
      </c>
      <c r="C100" s="2">
        <v>0.27816689014434814</v>
      </c>
      <c r="D100" s="2">
        <v>7.1829192340373993E-2</v>
      </c>
      <c r="E100" s="2">
        <v>0.224827840924263</v>
      </c>
      <c r="F100" s="2">
        <v>0.11873532831668854</v>
      </c>
      <c r="G100" s="2">
        <v>0.10325710475444794</v>
      </c>
      <c r="H100" s="2"/>
      <c r="I100" s="2">
        <v>7.3997750878334045E-2</v>
      </c>
      <c r="J100" s="2">
        <v>0.14546741545200348</v>
      </c>
      <c r="K100" s="2">
        <v>8.7801560759544373E-2</v>
      </c>
      <c r="L100" s="2">
        <v>9.5419935882091522E-2</v>
      </c>
      <c r="M100" s="2">
        <v>0.14993102848529816</v>
      </c>
      <c r="N100" s="2">
        <v>0.29247567057609558</v>
      </c>
      <c r="O100" s="2">
        <v>0.11087574064731598</v>
      </c>
      <c r="P100" s="2">
        <v>9.0518318116664886E-2</v>
      </c>
      <c r="Q100" s="2">
        <v>0.19814823567867279</v>
      </c>
      <c r="R100" s="2">
        <v>0.16525945067405701</v>
      </c>
      <c r="S100" s="2">
        <f t="shared" si="2"/>
        <v>0.14448705827817321</v>
      </c>
      <c r="T100" s="2">
        <f t="shared" si="3"/>
        <v>0.14179259825211304</v>
      </c>
      <c r="U100" s="3">
        <f t="shared" si="7"/>
        <v>0.12942816317081451</v>
      </c>
      <c r="V100" s="2">
        <f>0.6*F100+0.4*J100</f>
        <v>0.12942816317081451</v>
      </c>
      <c r="W100" s="1"/>
      <c r="X100" s="1"/>
      <c r="Y100" s="1"/>
      <c r="AD100" s="2">
        <v>0.14132903216360493</v>
      </c>
      <c r="AE100" s="2">
        <f t="shared" si="4"/>
        <v>0.12719612894724444</v>
      </c>
    </row>
    <row r="101" spans="1:31" ht="15.6">
      <c r="A101" s="1">
        <v>1964</v>
      </c>
      <c r="B101" s="2">
        <v>0.10951196402311325</v>
      </c>
      <c r="C101" s="2">
        <v>0.26654902100563049</v>
      </c>
      <c r="D101" s="2">
        <v>6.9306738674640656E-2</v>
      </c>
      <c r="E101" s="2">
        <v>0.21644364297389984</v>
      </c>
      <c r="F101" s="2">
        <v>0.11031921952962875</v>
      </c>
      <c r="G101" s="2">
        <v>0.10266857594251633</v>
      </c>
      <c r="H101" s="2"/>
      <c r="I101" s="2">
        <v>8.3585932850837708E-2</v>
      </c>
      <c r="J101" s="2">
        <v>0.14248193800449371</v>
      </c>
      <c r="K101" s="2">
        <v>8.3965979516506195E-2</v>
      </c>
      <c r="L101" s="2">
        <v>9.1126658022403717E-2</v>
      </c>
      <c r="M101" s="2">
        <v>0.13195285201072693</v>
      </c>
      <c r="N101" s="2">
        <v>0.292713463306427</v>
      </c>
      <c r="O101" s="2">
        <v>0.10433340072631836</v>
      </c>
      <c r="P101" s="2">
        <v>8.92038494348526E-2</v>
      </c>
      <c r="Q101" s="2">
        <v>0.18681095540523529</v>
      </c>
      <c r="R101" s="2">
        <v>0.16447252035140991</v>
      </c>
      <c r="S101" s="2">
        <f t="shared" si="2"/>
        <v>0.14034041948616505</v>
      </c>
      <c r="T101" s="2">
        <f t="shared" si="3"/>
        <v>0.13728086707683709</v>
      </c>
      <c r="U101" s="3">
        <f t="shared" si="7"/>
        <v>0.12318430691957474</v>
      </c>
      <c r="V101" s="2">
        <f>0.6*F101+0.4*J101</f>
        <v>0.12318430691957474</v>
      </c>
      <c r="W101" s="1"/>
      <c r="X101" s="1"/>
      <c r="Y101" s="1"/>
      <c r="AD101" s="2">
        <v>0.13941981153616115</v>
      </c>
      <c r="AE101" s="2">
        <f t="shared" si="4"/>
        <v>0.12547783038254504</v>
      </c>
    </row>
    <row r="102" spans="1:31" ht="15.6">
      <c r="A102" s="1">
        <v>1965</v>
      </c>
      <c r="B102" s="2">
        <v>0.10249034315347672</v>
      </c>
      <c r="C102" s="2">
        <v>0.25153422355651855</v>
      </c>
      <c r="D102" s="2">
        <v>6.8289317190647125E-2</v>
      </c>
      <c r="E102" s="2">
        <v>0.20942381024360657</v>
      </c>
      <c r="F102" s="2">
        <v>0.10942437499761581</v>
      </c>
      <c r="G102" s="2">
        <v>0.10947582125663757</v>
      </c>
      <c r="H102" s="2"/>
      <c r="I102" s="2">
        <v>7.3139593005180359E-2</v>
      </c>
      <c r="J102" s="2">
        <v>0.1374279260635376</v>
      </c>
      <c r="K102" s="2">
        <v>8.367551863193512E-2</v>
      </c>
      <c r="L102" s="2">
        <v>9.5931969583034515E-2</v>
      </c>
      <c r="M102" s="2">
        <v>0.12444104999303818</v>
      </c>
      <c r="N102" s="2">
        <v>0.28275883197784424</v>
      </c>
      <c r="O102" s="2">
        <v>9.9013835191726685E-2</v>
      </c>
      <c r="P102" s="2">
        <v>8.5414819419384003E-2</v>
      </c>
      <c r="Q102" s="2">
        <v>0.1803688257932663</v>
      </c>
      <c r="R102" s="2">
        <v>0.27737647294998169</v>
      </c>
      <c r="S102" s="2">
        <f t="shared" ref="S102:S155" si="8">AVERAGE(B102:R102)</f>
        <v>0.14313667081296444</v>
      </c>
      <c r="T102" s="2">
        <f t="shared" ref="T102:T155" si="9">AVERAGE(C102:P102)</f>
        <v>0.13307316085466972</v>
      </c>
      <c r="U102" s="3">
        <f t="shared" si="7"/>
        <v>0.12062579542398452</v>
      </c>
      <c r="V102" s="2">
        <f>0.6*F102+0.4*J102</f>
        <v>0.12062579542398452</v>
      </c>
      <c r="W102" s="1"/>
      <c r="X102" s="1"/>
      <c r="Y102" s="1"/>
      <c r="AD102" s="2">
        <v>0.14125613905770962</v>
      </c>
      <c r="AE102" s="2">
        <f t="shared" ref="AE102:AE147" si="10">0.9*AD102</f>
        <v>0.12713052515193865</v>
      </c>
    </row>
    <row r="103" spans="1:31" ht="15.6">
      <c r="A103" s="1">
        <v>1966</v>
      </c>
      <c r="B103" s="2">
        <v>8.8121913373470306E-2</v>
      </c>
      <c r="C103" s="2">
        <v>0.24197846651077271</v>
      </c>
      <c r="D103" s="2">
        <v>6.490480899810791E-2</v>
      </c>
      <c r="E103" s="2">
        <v>0.20347568392753601</v>
      </c>
      <c r="F103" s="2">
        <v>0.1086757630109787</v>
      </c>
      <c r="G103" s="2">
        <v>9.7877874970436096E-2</v>
      </c>
      <c r="H103" s="2"/>
      <c r="I103" s="2">
        <v>8.2615397870540619E-2</v>
      </c>
      <c r="J103" s="2">
        <v>0.13741934299468994</v>
      </c>
      <c r="K103" s="2">
        <v>8.4970086812973022E-2</v>
      </c>
      <c r="L103" s="2">
        <v>8.8069163262844086E-2</v>
      </c>
      <c r="M103" s="2">
        <v>0.12102803587913513</v>
      </c>
      <c r="N103" s="2">
        <v>0.28499710559844971</v>
      </c>
      <c r="O103" s="2">
        <v>9.9662765860557556E-2</v>
      </c>
      <c r="P103" s="2">
        <v>8.3411045372486115E-2</v>
      </c>
      <c r="Q103" s="2">
        <v>0.17419971525669098</v>
      </c>
      <c r="R103" s="2">
        <v>0.29682856798171997</v>
      </c>
      <c r="S103" s="2">
        <f t="shared" si="8"/>
        <v>0.1411397336050868</v>
      </c>
      <c r="T103" s="2">
        <f t="shared" si="9"/>
        <v>0.1306988877745775</v>
      </c>
      <c r="U103" s="3">
        <f t="shared" si="7"/>
        <v>0.1201731950044632</v>
      </c>
      <c r="V103" s="2">
        <f>0.6*F103+0.4*J103</f>
        <v>0.1201731950044632</v>
      </c>
      <c r="W103" s="1"/>
      <c r="X103" s="1"/>
      <c r="Y103" s="1"/>
      <c r="AD103" s="2">
        <v>0.13869746320255813</v>
      </c>
      <c r="AE103" s="2">
        <f t="shared" si="10"/>
        <v>0.12482771688230232</v>
      </c>
    </row>
    <row r="104" spans="1:31" ht="15.6">
      <c r="A104" s="1">
        <v>1967</v>
      </c>
      <c r="B104" s="2">
        <v>8.4778830409049988E-2</v>
      </c>
      <c r="C104" s="2">
        <v>0.24528492987155914</v>
      </c>
      <c r="D104" s="2">
        <v>6.3301675021648407E-2</v>
      </c>
      <c r="E104" s="2">
        <v>0.21985501050949097</v>
      </c>
      <c r="F104" s="2">
        <v>0.10996107757091522</v>
      </c>
      <c r="G104" s="2">
        <v>9.9198564887046814E-2</v>
      </c>
      <c r="H104" s="2"/>
      <c r="I104" s="2">
        <v>8.7800517678260803E-2</v>
      </c>
      <c r="J104" s="2">
        <v>0.1486513614654541</v>
      </c>
      <c r="K104" s="2">
        <v>8.6247555911540985E-2</v>
      </c>
      <c r="L104" s="2">
        <v>8.9109219610691071E-2</v>
      </c>
      <c r="M104" s="2">
        <v>0.11947266012430191</v>
      </c>
      <c r="N104" s="2">
        <v>0.276795893907547</v>
      </c>
      <c r="O104" s="2">
        <v>9.583292156457901E-2</v>
      </c>
      <c r="P104" s="2">
        <v>8.4441222250461578E-2</v>
      </c>
      <c r="Q104" s="2">
        <v>0.18466047942638397</v>
      </c>
      <c r="R104" s="2">
        <v>0.30665391683578491</v>
      </c>
      <c r="S104" s="2">
        <f t="shared" si="8"/>
        <v>0.14387786481529474</v>
      </c>
      <c r="T104" s="2">
        <f t="shared" si="9"/>
        <v>0.13276558541334593</v>
      </c>
      <c r="U104" s="3">
        <f t="shared" si="7"/>
        <v>0.12543719112873078</v>
      </c>
      <c r="V104" s="2">
        <f>0.6*F104+0.4*J104</f>
        <v>0.12543719112873078</v>
      </c>
      <c r="W104" s="1"/>
      <c r="X104" s="1"/>
      <c r="Y104" s="1"/>
      <c r="AD104" s="2">
        <v>0.13404962846457258</v>
      </c>
      <c r="AE104" s="2">
        <f t="shared" si="10"/>
        <v>0.12064466561811532</v>
      </c>
    </row>
    <row r="105" spans="1:31" ht="15.6">
      <c r="A105" s="1">
        <v>1968</v>
      </c>
      <c r="B105" s="2">
        <v>7.6566614210605621E-2</v>
      </c>
      <c r="C105" s="2">
        <v>0.21851305663585663</v>
      </c>
      <c r="D105" s="2">
        <v>6.0895036906003952E-2</v>
      </c>
      <c r="E105" s="2">
        <v>0.20903915166854858</v>
      </c>
      <c r="F105" s="2">
        <v>9.7394205629825592E-2</v>
      </c>
      <c r="G105" s="2">
        <v>0.12890221178531647</v>
      </c>
      <c r="H105" s="2"/>
      <c r="I105" s="2">
        <v>7.9647988080978394E-2</v>
      </c>
      <c r="J105" s="2">
        <v>0.13520531356334686</v>
      </c>
      <c r="K105" s="2">
        <v>8.3349667489528656E-2</v>
      </c>
      <c r="L105" s="2">
        <v>8.8136076927185059E-2</v>
      </c>
      <c r="M105" s="2">
        <v>0.10547258704900742</v>
      </c>
      <c r="N105" s="2">
        <v>0.27509805560112</v>
      </c>
      <c r="O105" s="2">
        <v>9.6206262707710266E-2</v>
      </c>
      <c r="P105" s="2">
        <v>8.14175084233284E-2</v>
      </c>
      <c r="Q105" s="2">
        <v>0.16604550182819366</v>
      </c>
      <c r="R105" s="2">
        <v>0.30995184183120728</v>
      </c>
      <c r="S105" s="2">
        <f t="shared" si="8"/>
        <v>0.13824006752111018</v>
      </c>
      <c r="T105" s="2">
        <f t="shared" si="9"/>
        <v>0.12763670172828895</v>
      </c>
      <c r="U105" s="3">
        <f t="shared" si="7"/>
        <v>0.11251864880323409</v>
      </c>
      <c r="V105" s="2">
        <f>0.6*F105+0.4*J105</f>
        <v>0.11251864880323409</v>
      </c>
      <c r="W105" s="1"/>
      <c r="X105" s="1"/>
      <c r="Y105" s="1"/>
      <c r="AD105" s="2">
        <v>0.12843863026601759</v>
      </c>
      <c r="AE105" s="2">
        <f t="shared" si="10"/>
        <v>0.11559476723941584</v>
      </c>
    </row>
    <row r="106" spans="1:31" ht="15.6">
      <c r="A106" s="1">
        <v>1969</v>
      </c>
      <c r="B106" s="2">
        <v>7.8614480793476105E-2</v>
      </c>
      <c r="C106" s="2">
        <v>0.21690922975540161</v>
      </c>
      <c r="D106" s="2">
        <v>5.8311957865953445E-2</v>
      </c>
      <c r="E106" s="2">
        <v>0.20748744904994965</v>
      </c>
      <c r="F106" s="2">
        <v>0.12036485970020294</v>
      </c>
      <c r="G106" s="2">
        <v>0.12334722280502319</v>
      </c>
      <c r="H106" s="2"/>
      <c r="I106" s="2">
        <v>8.2345187664031982E-2</v>
      </c>
      <c r="J106" s="2">
        <v>0.12174065411090851</v>
      </c>
      <c r="K106" s="2">
        <v>7.9763844609260559E-2</v>
      </c>
      <c r="L106" s="2">
        <v>8.9088834822177887E-2</v>
      </c>
      <c r="M106" s="2">
        <v>8.9492358267307281E-2</v>
      </c>
      <c r="N106" s="2">
        <v>0.27986124157905579</v>
      </c>
      <c r="O106" s="2">
        <v>9.1528862714767456E-2</v>
      </c>
      <c r="P106" s="2">
        <v>7.9162664711475372E-2</v>
      </c>
      <c r="Q106" s="2">
        <v>0.17816382646560669</v>
      </c>
      <c r="R106" s="2">
        <v>0.35947632789611816</v>
      </c>
      <c r="S106" s="2">
        <f t="shared" si="8"/>
        <v>0.14097868767566979</v>
      </c>
      <c r="T106" s="2">
        <f t="shared" si="9"/>
        <v>0.12610802828119352</v>
      </c>
      <c r="U106" s="3">
        <f t="shared" si="7"/>
        <v>0.12091517746448516</v>
      </c>
      <c r="V106" s="2">
        <f>0.6*F106+0.4*J106</f>
        <v>0.12091517746448516</v>
      </c>
      <c r="W106" s="1"/>
      <c r="X106" s="1"/>
      <c r="Y106" s="1"/>
      <c r="AD106" s="2">
        <v>0.13660971283739143</v>
      </c>
      <c r="AE106" s="2">
        <f t="shared" si="10"/>
        <v>0.12294874155365229</v>
      </c>
    </row>
    <row r="107" spans="1:31" ht="15.6">
      <c r="A107" s="1">
        <v>1970</v>
      </c>
      <c r="B107" s="2">
        <v>7.9475708305835724E-2</v>
      </c>
      <c r="C107" s="2">
        <v>0.20003755390644073</v>
      </c>
      <c r="D107" s="2">
        <v>5.9936348348855972E-2</v>
      </c>
      <c r="E107" s="2">
        <v>0.2221062183380127</v>
      </c>
      <c r="F107" s="2">
        <v>0.12906849384307861</v>
      </c>
      <c r="G107" s="2">
        <v>0.1236858069896698</v>
      </c>
      <c r="H107" s="2"/>
      <c r="I107" s="2">
        <v>9.1926634311676025E-2</v>
      </c>
      <c r="J107" s="2">
        <v>0.11855576187372208</v>
      </c>
      <c r="K107" s="2">
        <v>7.1385279297828674E-2</v>
      </c>
      <c r="L107" s="2">
        <v>8.7655723094940186E-2</v>
      </c>
      <c r="M107" s="2">
        <v>9.0967573225498199E-2</v>
      </c>
      <c r="N107" s="2">
        <v>0.26941296458244324</v>
      </c>
      <c r="O107" s="2">
        <v>8.5802324116230011E-2</v>
      </c>
      <c r="P107" s="2">
        <v>8.0048330128192902E-2</v>
      </c>
      <c r="Q107" s="2">
        <v>0.15300846099853516</v>
      </c>
      <c r="R107" s="2">
        <v>0.33473321795463562</v>
      </c>
      <c r="S107" s="2">
        <f t="shared" si="8"/>
        <v>0.13736289995722473</v>
      </c>
      <c r="T107" s="2">
        <f t="shared" si="9"/>
        <v>0.12542992400435302</v>
      </c>
      <c r="U107" s="3">
        <f t="shared" si="7"/>
        <v>0.124863401055336</v>
      </c>
      <c r="V107" s="2">
        <f>0.6*F107+0.4*J107</f>
        <v>0.124863401055336</v>
      </c>
      <c r="W107" s="1"/>
      <c r="X107" s="1"/>
      <c r="Y107" s="1"/>
      <c r="AD107" s="2">
        <v>0.12284600901048692</v>
      </c>
      <c r="AE107" s="2">
        <f t="shared" si="10"/>
        <v>0.11056140810943824</v>
      </c>
    </row>
    <row r="108" spans="1:31" ht="15.6">
      <c r="A108" s="1">
        <v>1971</v>
      </c>
      <c r="B108" s="2">
        <v>8.4758594632148743E-2</v>
      </c>
      <c r="C108" s="2">
        <v>0.18730875849723816</v>
      </c>
      <c r="D108" s="2">
        <v>6.1150677502155304E-2</v>
      </c>
      <c r="E108" s="2">
        <v>0.22312940657138824</v>
      </c>
      <c r="F108" s="2">
        <v>0.13558368384838104</v>
      </c>
      <c r="G108" s="2">
        <v>0.12332365661859512</v>
      </c>
      <c r="H108" s="2"/>
      <c r="I108" s="2">
        <v>0.10277175158262253</v>
      </c>
      <c r="J108" s="2">
        <v>0.14070701599121094</v>
      </c>
      <c r="K108" s="2">
        <v>7.670062780380249E-2</v>
      </c>
      <c r="L108" s="2">
        <v>9.5655210316181183E-2</v>
      </c>
      <c r="M108" s="2">
        <v>8.6944699287414551E-2</v>
      </c>
      <c r="N108" s="2">
        <v>0.27028337121009827</v>
      </c>
      <c r="O108" s="2">
        <v>8.735404908657074E-2</v>
      </c>
      <c r="P108" s="2">
        <v>8.1005312502384186E-2</v>
      </c>
      <c r="Q108" s="2">
        <v>0.15948392450809479</v>
      </c>
      <c r="R108" s="2">
        <v>0.35878202319145203</v>
      </c>
      <c r="S108" s="2">
        <f t="shared" si="8"/>
        <v>0.14218392269685864</v>
      </c>
      <c r="T108" s="2">
        <f t="shared" si="9"/>
        <v>0.12860909390908021</v>
      </c>
      <c r="U108" s="3">
        <f t="shared" si="7"/>
        <v>0.13763301670551301</v>
      </c>
      <c r="V108" s="2">
        <f>0.6*F108+0.4*J108</f>
        <v>0.13763301670551301</v>
      </c>
      <c r="W108" s="1"/>
      <c r="X108" s="1"/>
      <c r="Y108" s="1"/>
      <c r="AD108" s="2">
        <v>0.11348392356245647</v>
      </c>
      <c r="AE108" s="2">
        <f t="shared" si="10"/>
        <v>0.10213553120621083</v>
      </c>
    </row>
    <row r="109" spans="1:31" ht="15.6">
      <c r="A109" s="1">
        <v>1972</v>
      </c>
      <c r="B109" s="2">
        <v>0.10345355421304703</v>
      </c>
      <c r="C109" s="2">
        <v>0.18134389817714691</v>
      </c>
      <c r="D109" s="2">
        <v>6.4196228981018066E-2</v>
      </c>
      <c r="E109" s="2">
        <v>0.21180211007595062</v>
      </c>
      <c r="F109" s="2">
        <v>0.13859543204307556</v>
      </c>
      <c r="G109" s="2">
        <v>0.12710841000080109</v>
      </c>
      <c r="H109" s="2"/>
      <c r="I109" s="2">
        <v>8.9415781199932098E-2</v>
      </c>
      <c r="J109" s="2">
        <v>0.1427554190158844</v>
      </c>
      <c r="K109" s="2">
        <v>6.2332853674888611E-2</v>
      </c>
      <c r="L109" s="2">
        <v>9.7863070666790009E-2</v>
      </c>
      <c r="M109" s="2">
        <v>9.374479204416275E-2</v>
      </c>
      <c r="N109" s="2">
        <v>0.2611025869846344</v>
      </c>
      <c r="O109" s="2">
        <v>8.8885106146335602E-2</v>
      </c>
      <c r="P109" s="2">
        <v>7.610417902469635E-2</v>
      </c>
      <c r="Q109" s="2">
        <v>0.16099575161933899</v>
      </c>
      <c r="R109" s="2">
        <v>0.33995065093040466</v>
      </c>
      <c r="S109" s="2">
        <f t="shared" si="8"/>
        <v>0.1399781140498817</v>
      </c>
      <c r="T109" s="2">
        <f t="shared" si="9"/>
        <v>0.12578845138733202</v>
      </c>
      <c r="U109" s="3">
        <f t="shared" si="7"/>
        <v>0.14025942683219911</v>
      </c>
      <c r="V109" s="2">
        <f>0.6*F109+0.4*J109</f>
        <v>0.14025942683219911</v>
      </c>
      <c r="W109" s="1"/>
      <c r="X109" s="1"/>
      <c r="Y109" s="1"/>
      <c r="AD109" s="2">
        <v>0.1112153195643264</v>
      </c>
      <c r="AE109" s="2">
        <f t="shared" si="10"/>
        <v>0.10009378760789377</v>
      </c>
    </row>
    <row r="110" spans="1:31" ht="15.6">
      <c r="A110" s="1">
        <v>1973</v>
      </c>
      <c r="B110" s="2">
        <v>0.10936793684959412</v>
      </c>
      <c r="C110" s="2">
        <v>0.18568697571754456</v>
      </c>
      <c r="D110" s="2">
        <v>6.2028907239437103E-2</v>
      </c>
      <c r="E110" s="2">
        <v>0.21958659589290619</v>
      </c>
      <c r="F110" s="2">
        <v>0.12784726917743683</v>
      </c>
      <c r="G110" s="2">
        <v>0.11319970339536667</v>
      </c>
      <c r="H110" s="2"/>
      <c r="I110" s="2">
        <v>9.6659377217292786E-2</v>
      </c>
      <c r="J110" s="3">
        <f>J109+(J$114-J$109)/5</f>
        <v>0.16952932476997376</v>
      </c>
      <c r="K110" s="2">
        <v>6.9776318967342377E-2</v>
      </c>
      <c r="L110" s="2">
        <v>0.11087120324373245</v>
      </c>
      <c r="M110" s="2">
        <v>0.11315957456827164</v>
      </c>
      <c r="N110" s="2">
        <v>0.25834774971008301</v>
      </c>
      <c r="O110" s="2">
        <v>8.8303945958614349E-2</v>
      </c>
      <c r="P110" s="2">
        <v>7.4826039373874664E-2</v>
      </c>
      <c r="Q110" s="2">
        <v>0.14819106459617615</v>
      </c>
      <c r="R110" s="2">
        <v>0.37351784110069275</v>
      </c>
      <c r="S110" s="2">
        <f t="shared" si="8"/>
        <v>0.14505623923614622</v>
      </c>
      <c r="T110" s="2">
        <f t="shared" si="9"/>
        <v>0.12998638347937511</v>
      </c>
      <c r="U110" s="3">
        <f t="shared" si="7"/>
        <v>0.1445200914144516</v>
      </c>
      <c r="V110" s="2">
        <f>0.6*F110+0.4*J110</f>
        <v>0.1445200914144516</v>
      </c>
      <c r="W110" s="1"/>
      <c r="X110" s="1"/>
      <c r="Y110" s="1"/>
      <c r="AD110" s="2">
        <v>0.1300008615483631</v>
      </c>
      <c r="AE110" s="2">
        <f t="shared" si="10"/>
        <v>0.1170007753935268</v>
      </c>
    </row>
    <row r="111" spans="1:31" ht="15.6">
      <c r="A111" s="1">
        <v>1974</v>
      </c>
      <c r="B111" s="2">
        <v>9.9903807044029236E-2</v>
      </c>
      <c r="C111" s="2">
        <v>0.15574125945568085</v>
      </c>
      <c r="D111" s="2">
        <v>5.9621650725603104E-2</v>
      </c>
      <c r="E111" s="2">
        <v>0.22807343304157257</v>
      </c>
      <c r="F111" s="2">
        <v>0.1209169402718544</v>
      </c>
      <c r="G111" s="2">
        <v>8.8695995509624481E-2</v>
      </c>
      <c r="H111" s="2"/>
      <c r="I111" s="2">
        <v>7.8163348138332367E-2</v>
      </c>
      <c r="J111" s="3">
        <f t="shared" ref="J111:J113" si="11">J110+(J$114-J$109)/5</f>
        <v>0.19630323052406312</v>
      </c>
      <c r="K111" s="2">
        <v>7.4436113238334656E-2</v>
      </c>
      <c r="L111" s="2">
        <v>0.11191727221012115</v>
      </c>
      <c r="M111" s="2">
        <v>0.10284623503684998</v>
      </c>
      <c r="N111" s="2">
        <v>0.28147798776626587</v>
      </c>
      <c r="O111" s="2">
        <v>0.10660669207572937</v>
      </c>
      <c r="P111" s="2">
        <v>7.3236696422100067E-2</v>
      </c>
      <c r="Q111" s="2">
        <v>0.1354525238275528</v>
      </c>
      <c r="R111" s="2">
        <v>0.42356067895889282</v>
      </c>
      <c r="S111" s="2">
        <f t="shared" si="8"/>
        <v>0.14605961651541294</v>
      </c>
      <c r="T111" s="2">
        <f t="shared" si="9"/>
        <v>0.12907975803201016</v>
      </c>
      <c r="U111" s="3">
        <f t="shared" si="7"/>
        <v>0.15107145637273789</v>
      </c>
      <c r="V111" s="2">
        <f>0.6*F111+0.4*J111</f>
        <v>0.15107145637273789</v>
      </c>
      <c r="W111" s="1"/>
      <c r="X111" s="1"/>
      <c r="Y111" s="1"/>
      <c r="AD111" s="2">
        <v>0.15756891749976637</v>
      </c>
      <c r="AE111" s="2">
        <f t="shared" si="10"/>
        <v>0.14181202574978974</v>
      </c>
    </row>
    <row r="112" spans="1:31" ht="15.6">
      <c r="A112" s="1">
        <v>1975</v>
      </c>
      <c r="B112" s="2">
        <v>7.6091788709163666E-2</v>
      </c>
      <c r="C112" s="2">
        <v>0.14732705056667328</v>
      </c>
      <c r="D112" s="2">
        <v>6.0453515499830246E-2</v>
      </c>
      <c r="E112" s="2">
        <v>0.24958260357379913</v>
      </c>
      <c r="F112" s="2">
        <v>0.11378255486488342</v>
      </c>
      <c r="G112" s="2">
        <v>0.10232918709516525</v>
      </c>
      <c r="H112" s="2"/>
      <c r="I112" s="2">
        <v>8.2111358642578125E-2</v>
      </c>
      <c r="J112" s="3">
        <f t="shared" si="11"/>
        <v>0.22307713627815248</v>
      </c>
      <c r="K112" s="2">
        <v>6.3555829226970673E-2</v>
      </c>
      <c r="L112" s="2">
        <v>0.10533139109611511</v>
      </c>
      <c r="M112" s="2">
        <v>9.9474459886550903E-2</v>
      </c>
      <c r="N112" s="2">
        <v>0.3327394425868988</v>
      </c>
      <c r="O112" s="2">
        <v>0.1003192737698555</v>
      </c>
      <c r="P112" s="2">
        <v>7.3859319090843201E-2</v>
      </c>
      <c r="Q112" s="2">
        <v>0.13879729807376862</v>
      </c>
      <c r="R112" s="2">
        <v>0.39329090714454651</v>
      </c>
      <c r="S112" s="2">
        <f t="shared" si="8"/>
        <v>0.14763269475661217</v>
      </c>
      <c r="T112" s="2">
        <f t="shared" si="9"/>
        <v>0.13491870170602432</v>
      </c>
      <c r="U112" s="3">
        <f t="shared" si="7"/>
        <v>0.15750038743019107</v>
      </c>
      <c r="V112" s="2">
        <f>0.6*F112+0.4*J112</f>
        <v>0.15750038743019107</v>
      </c>
      <c r="W112" s="1"/>
      <c r="X112" s="1"/>
      <c r="Y112" s="1"/>
      <c r="AD112" s="2">
        <v>0.18513697345116964</v>
      </c>
      <c r="AE112" s="2">
        <f t="shared" si="10"/>
        <v>0.16662327610605268</v>
      </c>
    </row>
    <row r="113" spans="1:31" ht="15.6">
      <c r="A113" s="1">
        <v>1976</v>
      </c>
      <c r="B113" s="2">
        <v>6.695333868265152E-2</v>
      </c>
      <c r="C113" s="2">
        <v>0.13281050324440002</v>
      </c>
      <c r="D113" s="2">
        <v>5.9216775000095367E-2</v>
      </c>
      <c r="E113" s="2">
        <v>0.23744024336338043</v>
      </c>
      <c r="F113" s="2">
        <v>0.1119285374879837</v>
      </c>
      <c r="G113" s="2">
        <v>0.10312998294830322</v>
      </c>
      <c r="H113" s="2"/>
      <c r="I113" s="2">
        <v>8.4277532994747162E-2</v>
      </c>
      <c r="J113" s="3">
        <f t="shared" si="11"/>
        <v>0.24985104203224184</v>
      </c>
      <c r="K113" s="2">
        <v>5.9304751455783844E-2</v>
      </c>
      <c r="L113" s="2">
        <v>0.10219224542379379</v>
      </c>
      <c r="M113" s="2">
        <v>8.7845847010612488E-2</v>
      </c>
      <c r="N113" s="2">
        <v>0.32576382160186768</v>
      </c>
      <c r="O113" s="2">
        <v>9.3523330986499786E-2</v>
      </c>
      <c r="P113" s="2">
        <v>7.1610033512115479E-2</v>
      </c>
      <c r="Q113" s="2">
        <v>0.12471478432416916</v>
      </c>
      <c r="R113" s="2">
        <v>0.78656083345413208</v>
      </c>
      <c r="S113" s="2">
        <f t="shared" si="8"/>
        <v>0.16857022522017359</v>
      </c>
      <c r="T113" s="2">
        <f t="shared" si="9"/>
        <v>0.1322226651586019</v>
      </c>
      <c r="U113" s="3">
        <f t="shared" si="7"/>
        <v>0.16709753930568697</v>
      </c>
      <c r="V113" s="2">
        <f>0.6*F113+0.4*J113</f>
        <v>0.16709753930568697</v>
      </c>
      <c r="W113" s="1"/>
      <c r="X113" s="1"/>
      <c r="Y113" s="1"/>
      <c r="AD113" s="2">
        <v>0.21270502940257291</v>
      </c>
      <c r="AE113" s="2">
        <f t="shared" si="10"/>
        <v>0.19143452646231562</v>
      </c>
    </row>
    <row r="114" spans="1:31" ht="15.6">
      <c r="A114" s="1">
        <v>1977</v>
      </c>
      <c r="B114" s="2">
        <v>7.7880755066871643E-2</v>
      </c>
      <c r="C114" s="2">
        <v>0.1429428905248642</v>
      </c>
      <c r="D114" s="2">
        <v>6.0713298618793488E-2</v>
      </c>
      <c r="E114" s="2">
        <v>0.27092325687408447</v>
      </c>
      <c r="F114" s="2">
        <v>0.12857754528522491</v>
      </c>
      <c r="G114" s="2">
        <v>0.10975693166255951</v>
      </c>
      <c r="H114" s="2"/>
      <c r="I114" s="2">
        <v>8.7509453296661377E-2</v>
      </c>
      <c r="J114" s="2">
        <v>0.27662494778633118</v>
      </c>
      <c r="K114" s="2">
        <v>5.4079141467809677E-2</v>
      </c>
      <c r="L114" s="2">
        <v>9.9937506020069122E-2</v>
      </c>
      <c r="M114" s="2">
        <v>8.6772523820400238E-2</v>
      </c>
      <c r="N114" s="2">
        <v>0.30510470271110535</v>
      </c>
      <c r="O114" s="2">
        <v>9.8403595387935638E-2</v>
      </c>
      <c r="P114" s="2">
        <v>6.8540744483470917E-2</v>
      </c>
      <c r="Q114" s="2">
        <v>0.14538083970546722</v>
      </c>
      <c r="R114" s="2">
        <v>0.41791233420372009</v>
      </c>
      <c r="S114" s="2">
        <f t="shared" si="8"/>
        <v>0.15194127918221056</v>
      </c>
      <c r="T114" s="2">
        <f t="shared" si="9"/>
        <v>0.13768357984148538</v>
      </c>
      <c r="U114" s="3">
        <f t="shared" si="7"/>
        <v>0.18779650628566741</v>
      </c>
      <c r="V114" s="2">
        <f>0.6*F114+0.4*J114</f>
        <v>0.18779650628566741</v>
      </c>
      <c r="W114" s="1"/>
      <c r="X114" s="1"/>
      <c r="Y114" s="1"/>
      <c r="AD114" s="2">
        <v>0.24027308535397618</v>
      </c>
      <c r="AE114" s="2">
        <f t="shared" si="10"/>
        <v>0.21624577681857857</v>
      </c>
    </row>
    <row r="115" spans="1:31" ht="15.6">
      <c r="A115" s="1">
        <v>1978</v>
      </c>
      <c r="B115" s="2">
        <v>7.5837694108486176E-2</v>
      </c>
      <c r="C115" s="2">
        <v>0.15005962550640106</v>
      </c>
      <c r="D115" s="2">
        <v>6.1688113957643509E-2</v>
      </c>
      <c r="E115" s="2">
        <v>0.23492221534252167</v>
      </c>
      <c r="F115" s="2">
        <v>0.12493322789669037</v>
      </c>
      <c r="G115" s="2">
        <v>9.7555927932262421E-2</v>
      </c>
      <c r="H115" s="2"/>
      <c r="I115" s="2">
        <v>8.406376838684082E-2</v>
      </c>
      <c r="J115" s="2">
        <v>0.27089720964431763</v>
      </c>
      <c r="K115" s="2">
        <v>5.7112518697977066E-2</v>
      </c>
      <c r="L115" s="2">
        <v>0.10221125930547714</v>
      </c>
      <c r="M115" s="2">
        <v>9.5504067838191986E-2</v>
      </c>
      <c r="N115" s="2">
        <v>0.27091756463050842</v>
      </c>
      <c r="O115" s="2">
        <v>9.7779840230941772E-2</v>
      </c>
      <c r="P115" s="2">
        <v>6.6253073513507843E-2</v>
      </c>
      <c r="Q115" s="2">
        <v>0.13206881284713745</v>
      </c>
      <c r="R115" s="2">
        <v>0.44352144002914429</v>
      </c>
      <c r="S115" s="2">
        <f t="shared" si="8"/>
        <v>0.1478328974917531</v>
      </c>
      <c r="T115" s="2">
        <f t="shared" si="9"/>
        <v>0.13183833945256013</v>
      </c>
      <c r="U115" s="3">
        <f t="shared" si="7"/>
        <v>0.18331882059574128</v>
      </c>
      <c r="V115" s="2">
        <f>0.6*F115+0.4*J115</f>
        <v>0.18331882059574128</v>
      </c>
      <c r="W115" s="1"/>
      <c r="X115" s="1"/>
      <c r="Y115" s="1"/>
      <c r="AD115" s="2">
        <v>0.27662365527274596</v>
      </c>
      <c r="AE115" s="2">
        <f t="shared" si="10"/>
        <v>0.24896128974547138</v>
      </c>
    </row>
    <row r="116" spans="1:31" ht="15.6">
      <c r="A116" s="1">
        <v>1979</v>
      </c>
      <c r="B116" s="2">
        <v>7.6298132538795471E-2</v>
      </c>
      <c r="C116" s="2">
        <v>0.17713357508182526</v>
      </c>
      <c r="D116" s="2">
        <v>5.6320797652006149E-2</v>
      </c>
      <c r="E116" s="2">
        <v>0.2242671400308609</v>
      </c>
      <c r="F116" s="2">
        <v>0.12415939569473267</v>
      </c>
      <c r="G116" s="2">
        <v>0.10242400318384171</v>
      </c>
      <c r="H116" s="2">
        <v>0.1716085821390152</v>
      </c>
      <c r="I116" s="2">
        <v>8.5453584790229797E-2</v>
      </c>
      <c r="J116" s="2">
        <v>0.28541761636734009</v>
      </c>
      <c r="K116" s="2">
        <v>4.9171943217515945E-2</v>
      </c>
      <c r="L116" s="2">
        <v>0.10049939900636673</v>
      </c>
      <c r="M116" s="2">
        <v>9.7551800310611725E-2</v>
      </c>
      <c r="N116" s="2">
        <v>0.28796598315238953</v>
      </c>
      <c r="O116" s="2">
        <v>0.12244857102632523</v>
      </c>
      <c r="P116" s="2">
        <v>6.3316740095615387E-2</v>
      </c>
      <c r="Q116" s="2">
        <v>0.14765466749668121</v>
      </c>
      <c r="R116" s="2">
        <v>0.49368381500244141</v>
      </c>
      <c r="S116" s="2">
        <f t="shared" si="8"/>
        <v>0.15678680863450556</v>
      </c>
      <c r="T116" s="2">
        <f t="shared" si="9"/>
        <v>0.13912422369633401</v>
      </c>
      <c r="U116" s="3">
        <f t="shared" si="7"/>
        <v>0.18866268396377564</v>
      </c>
      <c r="V116" s="2">
        <f>0.6*F116+0.4*J116</f>
        <v>0.18866268396377564</v>
      </c>
      <c r="W116" s="1"/>
      <c r="X116" s="1"/>
      <c r="Y116" s="1"/>
      <c r="AD116" s="2">
        <v>0.27104382554121254</v>
      </c>
      <c r="AE116" s="2">
        <f t="shared" si="10"/>
        <v>0.24393944298709128</v>
      </c>
    </row>
    <row r="117" spans="1:31" ht="15.6">
      <c r="A117" s="1">
        <v>1980</v>
      </c>
      <c r="B117" s="2">
        <v>8.0024361610412598E-2</v>
      </c>
      <c r="C117" s="2">
        <v>0.17892301082611084</v>
      </c>
      <c r="D117" s="2">
        <v>5.5068545043468475E-2</v>
      </c>
      <c r="E117" s="2">
        <v>0.21295738220214844</v>
      </c>
      <c r="F117" s="2">
        <v>0.12151099741458893</v>
      </c>
      <c r="G117" s="2">
        <v>9.2070840299129486E-2</v>
      </c>
      <c r="H117" s="2">
        <v>0.20738798379898071</v>
      </c>
      <c r="I117" s="2">
        <v>9.2887349426746368E-2</v>
      </c>
      <c r="J117" s="2">
        <v>0.27746912837028503</v>
      </c>
      <c r="K117" s="2">
        <v>4.5516811311244965E-2</v>
      </c>
      <c r="L117" s="2">
        <v>9.9261358380317688E-2</v>
      </c>
      <c r="M117" s="2">
        <v>0.12241260707378387</v>
      </c>
      <c r="N117" s="2">
        <v>0.34303697943687439</v>
      </c>
      <c r="O117" s="2">
        <v>9.9356338381767273E-2</v>
      </c>
      <c r="P117" s="2">
        <v>6.0690306127071381E-2</v>
      </c>
      <c r="Q117" s="2">
        <v>0.14197605848312378</v>
      </c>
      <c r="R117" s="2">
        <v>0.61663883924484253</v>
      </c>
      <c r="S117" s="2">
        <f t="shared" si="8"/>
        <v>0.16748169984887629</v>
      </c>
      <c r="T117" s="2">
        <f t="shared" si="9"/>
        <v>0.14346783129232271</v>
      </c>
      <c r="U117" s="3">
        <f t="shared" si="7"/>
        <v>0.18389424979686736</v>
      </c>
      <c r="V117" s="2">
        <f>0.6*F117+0.4*J117</f>
        <v>0.18389424979686736</v>
      </c>
      <c r="W117" s="1"/>
      <c r="X117" s="1"/>
      <c r="Y117" s="1"/>
      <c r="AD117" s="2">
        <v>0.28547510584432934</v>
      </c>
      <c r="AE117" s="2">
        <f t="shared" si="10"/>
        <v>0.25692759525989639</v>
      </c>
    </row>
    <row r="118" spans="1:31" ht="15.6">
      <c r="A118" s="1">
        <v>1981</v>
      </c>
      <c r="B118" s="2">
        <v>7.3790356516838074E-2</v>
      </c>
      <c r="C118" s="2">
        <v>0.17186495661735535</v>
      </c>
      <c r="D118" s="2">
        <v>5.3136035799980164E-2</v>
      </c>
      <c r="E118" s="2">
        <v>0.22891946136951447</v>
      </c>
      <c r="F118" s="2">
        <v>0.1232447549700737</v>
      </c>
      <c r="G118" s="2">
        <v>9.3830294907093048E-2</v>
      </c>
      <c r="H118" s="2">
        <v>0.22388085722923279</v>
      </c>
      <c r="I118" s="2">
        <v>8.9890956878662109E-2</v>
      </c>
      <c r="J118" s="2">
        <v>0.2640623152256012</v>
      </c>
      <c r="K118" s="2">
        <v>4.5011799782514572E-2</v>
      </c>
      <c r="L118" s="2">
        <v>9.6005946397781372E-2</v>
      </c>
      <c r="M118" s="2">
        <v>0.12557154893875122</v>
      </c>
      <c r="N118" s="2">
        <v>0.38505440950393677</v>
      </c>
      <c r="O118" s="2">
        <v>0.10768468677997589</v>
      </c>
      <c r="P118" s="2">
        <v>5.6649331003427505E-2</v>
      </c>
      <c r="Q118" s="2">
        <v>0.14677011966705322</v>
      </c>
      <c r="R118" s="2">
        <v>0.65404701232910156</v>
      </c>
      <c r="S118" s="2">
        <f t="shared" si="8"/>
        <v>0.17290675552452311</v>
      </c>
      <c r="T118" s="2">
        <f t="shared" si="9"/>
        <v>0.14748623967170715</v>
      </c>
      <c r="U118" s="3">
        <f t="shared" si="7"/>
        <v>0.17957177907228472</v>
      </c>
      <c r="V118" s="2">
        <f>0.6*F118+0.4*J118</f>
        <v>0.17957177907228472</v>
      </c>
      <c r="W118" s="1"/>
      <c r="X118" s="1"/>
      <c r="Y118" s="1"/>
      <c r="AD118" s="2">
        <v>0.27743835994103455</v>
      </c>
      <c r="AE118" s="2">
        <f t="shared" si="10"/>
        <v>0.24969452394693109</v>
      </c>
    </row>
    <row r="119" spans="1:31" ht="15.6">
      <c r="A119" s="1">
        <v>1982</v>
      </c>
      <c r="B119" s="2">
        <v>6.8289577960968018E-2</v>
      </c>
      <c r="C119" s="2">
        <v>0.16407597064971924</v>
      </c>
      <c r="D119" s="2">
        <v>5.1132131367921829E-2</v>
      </c>
      <c r="E119" s="2">
        <v>0.22500433027744293</v>
      </c>
      <c r="F119" s="2">
        <v>0.11221589148044586</v>
      </c>
      <c r="G119" s="2">
        <v>0.11724979430437088</v>
      </c>
      <c r="H119" s="2">
        <v>0.2705078125</v>
      </c>
      <c r="I119" s="2">
        <v>0.10186067968606949</v>
      </c>
      <c r="J119" s="2">
        <v>0.26637214422225952</v>
      </c>
      <c r="K119" s="2">
        <v>4.308139905333519E-2</v>
      </c>
      <c r="L119" s="2">
        <v>9.631955623626709E-2</v>
      </c>
      <c r="M119" s="2">
        <v>0.12219906598329544</v>
      </c>
      <c r="N119" s="2">
        <v>0.43594473600387573</v>
      </c>
      <c r="O119" s="2">
        <v>0.11428584158420563</v>
      </c>
      <c r="P119" s="2">
        <v>5.8074440807104111E-2</v>
      </c>
      <c r="Q119" s="2">
        <v>0.1485067754983902</v>
      </c>
      <c r="R119" s="2">
        <v>0.71506804227828979</v>
      </c>
      <c r="S119" s="2">
        <f t="shared" si="8"/>
        <v>0.18295224646435065</v>
      </c>
      <c r="T119" s="2">
        <f t="shared" si="9"/>
        <v>0.15559455672545092</v>
      </c>
      <c r="U119" s="3">
        <f t="shared" si="7"/>
        <v>0.17387839257717133</v>
      </c>
      <c r="V119" s="2">
        <f>0.6*F119+0.4*J119</f>
        <v>0.17387839257717133</v>
      </c>
      <c r="W119" s="1"/>
      <c r="X119" s="1"/>
      <c r="Y119" s="1"/>
      <c r="AD119" s="2">
        <v>0.26393223008684946</v>
      </c>
      <c r="AE119" s="2">
        <f t="shared" si="10"/>
        <v>0.23753900707816453</v>
      </c>
    </row>
    <row r="120" spans="1:31" ht="15.6">
      <c r="A120" s="1">
        <v>1983</v>
      </c>
      <c r="B120" s="2">
        <v>7.9322747886180878E-2</v>
      </c>
      <c r="C120" s="2">
        <v>0.17078793048858643</v>
      </c>
      <c r="D120" s="2">
        <v>5.0271522253751755E-2</v>
      </c>
      <c r="E120" s="2">
        <v>0.24035923182964325</v>
      </c>
      <c r="F120" s="2">
        <v>0.11304163932800293</v>
      </c>
      <c r="G120" s="2">
        <v>0.11629760265350342</v>
      </c>
      <c r="H120" s="2">
        <v>0.25395601987838745</v>
      </c>
      <c r="I120" s="2">
        <v>0.10437224060297012</v>
      </c>
      <c r="J120" s="2">
        <v>0.25603827834129333</v>
      </c>
      <c r="K120" s="2">
        <v>4.9414709210395813E-2</v>
      </c>
      <c r="L120" s="2">
        <v>9.7201168537139893E-2</v>
      </c>
      <c r="M120" s="2">
        <v>0.13789932429790497</v>
      </c>
      <c r="N120" s="2">
        <v>0.46160092949867249</v>
      </c>
      <c r="O120" s="2">
        <v>0.11143754422664642</v>
      </c>
      <c r="P120" s="2">
        <v>5.5981144309043884E-2</v>
      </c>
      <c r="Q120" s="2">
        <v>0.15839850902557373</v>
      </c>
      <c r="R120" s="2">
        <v>0.78498232364654541</v>
      </c>
      <c r="S120" s="2">
        <f t="shared" si="8"/>
        <v>0.19066840388319073</v>
      </c>
      <c r="T120" s="2">
        <f t="shared" si="9"/>
        <v>0.158475663246853</v>
      </c>
      <c r="U120" s="3">
        <f t="shared" si="7"/>
        <v>0.1702402949333191</v>
      </c>
      <c r="V120" s="2">
        <f>0.6*F120+0.4*J120</f>
        <v>0.1702402949333191</v>
      </c>
      <c r="W120" s="1"/>
      <c r="X120" s="1"/>
      <c r="Y120" s="1"/>
      <c r="AD120" s="2">
        <v>0.26645185844045788</v>
      </c>
      <c r="AE120" s="2">
        <f t="shared" si="10"/>
        <v>0.23980667259641208</v>
      </c>
    </row>
    <row r="121" spans="1:31" ht="15.6">
      <c r="A121" s="1">
        <v>1984</v>
      </c>
      <c r="B121" s="2">
        <v>7.5008146464824677E-2</v>
      </c>
      <c r="C121" s="2">
        <v>0.15100301802158356</v>
      </c>
      <c r="D121" s="2">
        <v>4.2114675045013428E-2</v>
      </c>
      <c r="E121" s="2">
        <v>0.22823555767536163</v>
      </c>
      <c r="F121" s="2">
        <v>0.11265343427658081</v>
      </c>
      <c r="G121" s="2">
        <v>0.15832042694091797</v>
      </c>
      <c r="H121" s="2">
        <v>0.23166915774345398</v>
      </c>
      <c r="I121" s="2">
        <v>0.11634009331464767</v>
      </c>
      <c r="J121" s="2">
        <v>0.23698200285434723</v>
      </c>
      <c r="K121" s="2">
        <v>4.1260022670030594E-2</v>
      </c>
      <c r="L121" s="2">
        <v>9.9318459630012512E-2</v>
      </c>
      <c r="M121" s="2">
        <v>0.17992915213108063</v>
      </c>
      <c r="N121" s="2">
        <v>0.53818297386169434</v>
      </c>
      <c r="O121" s="2">
        <v>0.12136310338973999</v>
      </c>
      <c r="P121" s="2">
        <v>5.401168018579483E-2</v>
      </c>
      <c r="Q121" s="2">
        <v>0.19478721916675568</v>
      </c>
      <c r="R121" s="2">
        <v>0.83780813217163086</v>
      </c>
      <c r="S121" s="2">
        <f t="shared" si="8"/>
        <v>0.20111689738491001</v>
      </c>
      <c r="T121" s="2">
        <f t="shared" si="9"/>
        <v>0.16509883983858994</v>
      </c>
      <c r="U121" s="3">
        <f t="shared" si="7"/>
        <v>0.16238486170768737</v>
      </c>
      <c r="V121" s="2">
        <f>0.6*F121+0.4*J121</f>
        <v>0.16238486170768737</v>
      </c>
      <c r="W121" s="1"/>
      <c r="X121" s="1"/>
      <c r="Y121" s="1"/>
      <c r="AD121" s="2">
        <v>0.25599386524359713</v>
      </c>
      <c r="AE121" s="2">
        <f t="shared" si="10"/>
        <v>0.23039447871923743</v>
      </c>
    </row>
    <row r="122" spans="1:31" ht="15.6">
      <c r="A122" s="1">
        <v>1985</v>
      </c>
      <c r="B122" s="2">
        <v>8.3897709846496582E-2</v>
      </c>
      <c r="C122" s="2">
        <v>0.13294275104999542</v>
      </c>
      <c r="D122" s="2">
        <v>4.3513260781764984E-2</v>
      </c>
      <c r="E122" s="2">
        <v>0.21396934986114502</v>
      </c>
      <c r="F122" s="2">
        <v>0.10887672752141953</v>
      </c>
      <c r="G122" s="2">
        <v>0.17010056972503662</v>
      </c>
      <c r="H122" s="2">
        <v>0.2120957225561142</v>
      </c>
      <c r="I122" s="2">
        <v>0.11353153735399246</v>
      </c>
      <c r="J122" s="2">
        <v>0.21084535121917725</v>
      </c>
      <c r="K122" s="2">
        <v>5.1312454044818878E-2</v>
      </c>
      <c r="L122" s="2">
        <v>9.56377312541008E-2</v>
      </c>
      <c r="M122" s="2">
        <v>0.1663750559091568</v>
      </c>
      <c r="N122" s="2">
        <v>0.52577406167984009</v>
      </c>
      <c r="O122" s="2">
        <v>0.13224725425243378</v>
      </c>
      <c r="P122" s="2">
        <v>5.5941980332136154E-2</v>
      </c>
      <c r="Q122" s="2">
        <v>0.25138956308364868</v>
      </c>
      <c r="R122" s="2">
        <v>0.91884607076644897</v>
      </c>
      <c r="S122" s="2">
        <f t="shared" si="8"/>
        <v>0.20513512654339566</v>
      </c>
      <c r="T122" s="2">
        <f t="shared" si="9"/>
        <v>0.1595117005386523</v>
      </c>
      <c r="U122" s="3">
        <f t="shared" si="7"/>
        <v>0.14966417700052262</v>
      </c>
      <c r="V122" s="2">
        <f>0.6*F122+0.4*J122</f>
        <v>0.14966417700052262</v>
      </c>
      <c r="W122" s="1"/>
      <c r="X122" s="1"/>
      <c r="Y122" s="1"/>
      <c r="AD122" s="2">
        <v>0.23689337455081041</v>
      </c>
      <c r="AE122" s="2">
        <f t="shared" si="10"/>
        <v>0.21320403709572938</v>
      </c>
    </row>
    <row r="123" spans="1:31" ht="15.6">
      <c r="A123" s="1">
        <v>1986</v>
      </c>
      <c r="B123" s="2">
        <v>8.4800809621810913E-2</v>
      </c>
      <c r="C123" s="2">
        <v>0.12129935622215271</v>
      </c>
      <c r="D123" s="2">
        <v>4.086502268910408E-2</v>
      </c>
      <c r="E123" s="2">
        <v>0.20415595173835754</v>
      </c>
      <c r="F123" s="2">
        <v>0.11063437908887863</v>
      </c>
      <c r="G123" s="2">
        <v>0.15781852602958679</v>
      </c>
      <c r="H123" s="2">
        <v>0.24704304337501526</v>
      </c>
      <c r="I123" s="2">
        <v>9.6771053969860077E-2</v>
      </c>
      <c r="J123" s="2">
        <v>0.21152396500110626</v>
      </c>
      <c r="K123" s="2">
        <v>4.6736881136894226E-2</v>
      </c>
      <c r="L123" s="2">
        <v>9.5628514885902405E-2</v>
      </c>
      <c r="M123" s="2">
        <v>0.15821284055709839</v>
      </c>
      <c r="N123" s="2">
        <v>0.44701069593429565</v>
      </c>
      <c r="O123" s="2">
        <v>0.14521300792694092</v>
      </c>
      <c r="P123" s="2">
        <v>5.9928324073553085E-2</v>
      </c>
      <c r="Q123" s="2">
        <v>0.37705293297767639</v>
      </c>
      <c r="R123" s="2">
        <v>0.99613285064697266</v>
      </c>
      <c r="S123" s="2">
        <f t="shared" si="8"/>
        <v>0.21181342093383565</v>
      </c>
      <c r="T123" s="2">
        <f t="shared" si="9"/>
        <v>0.15306011161633901</v>
      </c>
      <c r="U123" s="3">
        <f t="shared" si="7"/>
        <v>0.15099021345376967</v>
      </c>
      <c r="V123" s="2">
        <f>0.6*F123+0.4*J123</f>
        <v>0.15099021345376967</v>
      </c>
      <c r="W123" s="1"/>
      <c r="X123" s="1"/>
      <c r="Y123" s="1"/>
      <c r="AD123" s="2">
        <v>0.21089157455153998</v>
      </c>
      <c r="AE123" s="2">
        <f t="shared" si="10"/>
        <v>0.18980241709638598</v>
      </c>
    </row>
    <row r="124" spans="1:31" ht="15.6">
      <c r="A124" s="1">
        <v>1987</v>
      </c>
      <c r="B124" s="2">
        <v>8.7200932204723358E-2</v>
      </c>
      <c r="C124" s="2">
        <v>0.12176455557346344</v>
      </c>
      <c r="D124" s="2">
        <v>4.1189804673194885E-2</v>
      </c>
      <c r="E124" s="2">
        <v>0.17673525214195251</v>
      </c>
      <c r="F124" s="2">
        <v>0.12240754067897797</v>
      </c>
      <c r="G124" s="2">
        <v>0.13879942893981934</v>
      </c>
      <c r="H124" s="2">
        <v>0.23403076827526093</v>
      </c>
      <c r="I124" s="2">
        <v>0.10672514885663986</v>
      </c>
      <c r="J124" s="2">
        <v>0.20012669265270233</v>
      </c>
      <c r="K124" s="2">
        <v>3.7778064608573914E-2</v>
      </c>
      <c r="L124" s="2">
        <v>9.8087869584560394E-2</v>
      </c>
      <c r="M124" s="2">
        <v>0.14738376438617706</v>
      </c>
      <c r="N124" s="2">
        <v>0.39638358354568481</v>
      </c>
      <c r="O124" s="2">
        <v>0.14268982410430908</v>
      </c>
      <c r="P124" s="2">
        <v>5.8690812438726425E-2</v>
      </c>
      <c r="Q124" s="2">
        <v>0.3110249936580658</v>
      </c>
      <c r="R124" s="2">
        <v>1.0516759157180786</v>
      </c>
      <c r="S124" s="2">
        <f t="shared" si="8"/>
        <v>0.20427617364946535</v>
      </c>
      <c r="T124" s="2">
        <f t="shared" si="9"/>
        <v>0.14448522217571735</v>
      </c>
      <c r="U124" s="3">
        <f t="shared" si="7"/>
        <v>0.15349520146846771</v>
      </c>
      <c r="V124" s="2">
        <f>0.6*F124+0.4*J124</f>
        <v>0.15349520146846771</v>
      </c>
      <c r="W124" s="1"/>
      <c r="X124" s="1"/>
      <c r="Y124" s="1"/>
      <c r="AD124" s="2">
        <v>0.21143873841543759</v>
      </c>
      <c r="AE124" s="2">
        <f t="shared" si="10"/>
        <v>0.19029486457389383</v>
      </c>
    </row>
    <row r="125" spans="1:31" ht="15.6">
      <c r="A125" s="1">
        <v>1988</v>
      </c>
      <c r="B125" s="2">
        <v>7.4818477034568787E-2</v>
      </c>
      <c r="C125" s="2">
        <v>0.11479637771844864</v>
      </c>
      <c r="D125" s="2">
        <v>3.9666023105382919E-2</v>
      </c>
      <c r="E125" s="2">
        <v>0.17010074853897095</v>
      </c>
      <c r="F125" s="2">
        <v>0.13140259683132172</v>
      </c>
      <c r="G125" s="2">
        <v>0.13564291596412659</v>
      </c>
      <c r="H125" s="2">
        <v>0.23727470636367798</v>
      </c>
      <c r="I125" s="2">
        <v>0.11471462249755859</v>
      </c>
      <c r="J125" s="2">
        <v>0.17973412573337555</v>
      </c>
      <c r="K125" s="2">
        <v>3.2952539622783661E-2</v>
      </c>
      <c r="L125" s="2">
        <v>0.10412143915891647</v>
      </c>
      <c r="M125" s="2">
        <v>0.1511252224445343</v>
      </c>
      <c r="N125" s="2">
        <v>0.38134604692459106</v>
      </c>
      <c r="O125" s="2">
        <v>0.14130192995071411</v>
      </c>
      <c r="P125" s="2">
        <v>5.8043826371431351E-2</v>
      </c>
      <c r="Q125" s="2">
        <v>0.29341468214988708</v>
      </c>
      <c r="R125" s="2">
        <v>1.1135174036026001</v>
      </c>
      <c r="S125" s="2">
        <f t="shared" si="8"/>
        <v>0.20435139317722881</v>
      </c>
      <c r="T125" s="2">
        <f t="shared" si="9"/>
        <v>0.142301651516131</v>
      </c>
      <c r="U125" s="3">
        <f t="shared" si="7"/>
        <v>0.15073520839214324</v>
      </c>
      <c r="V125" s="2">
        <f>0.6*F125+0.4*J125</f>
        <v>0.15073520839214324</v>
      </c>
      <c r="W125" s="1"/>
      <c r="X125" s="1"/>
      <c r="Y125" s="1"/>
      <c r="AD125" s="2">
        <v>0.20015281430517506</v>
      </c>
      <c r="AE125" s="2">
        <f t="shared" si="10"/>
        <v>0.18013753287465756</v>
      </c>
    </row>
    <row r="126" spans="1:31" ht="15.6">
      <c r="A126" s="1">
        <v>1989</v>
      </c>
      <c r="B126" s="2">
        <v>6.3447587192058563E-2</v>
      </c>
      <c r="C126" s="2">
        <v>0.11458622664213181</v>
      </c>
      <c r="D126" s="2">
        <v>3.7675149738788605E-2</v>
      </c>
      <c r="E126" s="2">
        <v>0.15020480751991272</v>
      </c>
      <c r="F126" s="2">
        <v>0.13679449260234833</v>
      </c>
      <c r="G126" s="2">
        <v>0.1385883241891861</v>
      </c>
      <c r="H126" s="2">
        <v>0.22314243018627167</v>
      </c>
      <c r="I126" s="2">
        <v>0.13280795514583588</v>
      </c>
      <c r="J126" s="2">
        <v>0.16583003103733063</v>
      </c>
      <c r="K126" s="2">
        <v>3.0575219541788101E-2</v>
      </c>
      <c r="L126" s="2">
        <v>0.11004208028316498</v>
      </c>
      <c r="M126" s="2">
        <v>0.14636611938476563</v>
      </c>
      <c r="N126" s="2">
        <v>0.42798402905464172</v>
      </c>
      <c r="O126" s="2">
        <v>0.13779811561107635</v>
      </c>
      <c r="P126" s="2">
        <v>5.5624015629291534E-2</v>
      </c>
      <c r="Q126" s="2">
        <v>0.27445048093795776</v>
      </c>
      <c r="R126" s="2">
        <v>1.1880824565887451</v>
      </c>
      <c r="S126" s="2">
        <f t="shared" si="8"/>
        <v>0.20788232478148796</v>
      </c>
      <c r="T126" s="2">
        <f t="shared" si="9"/>
        <v>0.14342992832618101</v>
      </c>
      <c r="U126" s="3">
        <f t="shared" si="7"/>
        <v>0.14840870797634126</v>
      </c>
      <c r="V126" s="2">
        <f>0.6*F126+0.4*J126</f>
        <v>0.14840870797634126</v>
      </c>
      <c r="W126" s="1"/>
      <c r="X126" s="1"/>
      <c r="Y126" s="1"/>
      <c r="AD126" s="2">
        <v>0.17966044599679956</v>
      </c>
      <c r="AE126" s="2">
        <f t="shared" si="10"/>
        <v>0.1616944013971196</v>
      </c>
    </row>
    <row r="127" spans="1:31" ht="15.6">
      <c r="A127" s="1">
        <v>1990</v>
      </c>
      <c r="B127" s="2">
        <v>6.2174301594495773E-2</v>
      </c>
      <c r="C127" s="2">
        <v>0.10361108928918839</v>
      </c>
      <c r="D127" s="2">
        <v>3.7173435091972351E-2</v>
      </c>
      <c r="E127" s="2">
        <v>0.15194928646087646</v>
      </c>
      <c r="F127" s="2">
        <v>0.11991304159164429</v>
      </c>
      <c r="G127" s="2">
        <v>0.11221769452095032</v>
      </c>
      <c r="H127" s="2">
        <v>0.23718461394309998</v>
      </c>
      <c r="I127" s="2">
        <v>0.10510960221290588</v>
      </c>
      <c r="J127" s="2">
        <v>0.15372706949710846</v>
      </c>
      <c r="K127" s="2">
        <v>3.0282691121101379E-2</v>
      </c>
      <c r="L127" s="2">
        <v>0.1110178604722023</v>
      </c>
      <c r="M127" s="2">
        <v>0.13218146562576294</v>
      </c>
      <c r="N127" s="2">
        <v>0.3784748911857605</v>
      </c>
      <c r="O127" s="2">
        <v>0.12437579780817032</v>
      </c>
      <c r="P127" s="2">
        <v>5.7243961840867996E-2</v>
      </c>
      <c r="Q127" s="2">
        <v>0.23969770967960358</v>
      </c>
      <c r="R127" s="2">
        <v>1.1606650352478027</v>
      </c>
      <c r="S127" s="2">
        <f t="shared" si="8"/>
        <v>0.19511762042255962</v>
      </c>
      <c r="T127" s="2">
        <f t="shared" si="9"/>
        <v>0.1324616071901151</v>
      </c>
      <c r="U127" s="3">
        <f t="shared" si="7"/>
        <v>0.13343865275382996</v>
      </c>
      <c r="V127" s="2">
        <f>0.6*F127+0.4*J127</f>
        <v>0.13343865275382996</v>
      </c>
      <c r="W127" s="1"/>
      <c r="X127" s="1"/>
      <c r="Y127" s="1"/>
      <c r="AD127" s="2">
        <v>0.16586845783767939</v>
      </c>
      <c r="AE127" s="2">
        <f t="shared" si="10"/>
        <v>0.14928161205391147</v>
      </c>
    </row>
    <row r="128" spans="1:31" ht="15.6">
      <c r="A128" s="1">
        <v>1991</v>
      </c>
      <c r="B128" s="2">
        <v>6.7636646330356598E-2</v>
      </c>
      <c r="C128" s="2">
        <v>0.13185960054397583</v>
      </c>
      <c r="D128" s="2">
        <v>3.9460610598325729E-2</v>
      </c>
      <c r="E128" s="2">
        <v>0.16745150089263916</v>
      </c>
      <c r="F128" s="2">
        <v>0.11437292397022247</v>
      </c>
      <c r="G128" s="2">
        <v>0.15402357280254364</v>
      </c>
      <c r="H128" s="2">
        <v>0.22419241070747375</v>
      </c>
      <c r="I128" s="2">
        <v>0.11238508671522141</v>
      </c>
      <c r="J128" s="2">
        <v>0.15107640624046326</v>
      </c>
      <c r="K128" s="2">
        <v>3.034089133143425E-2</v>
      </c>
      <c r="L128" s="2">
        <v>0.1056433692574501</v>
      </c>
      <c r="M128" s="2">
        <v>0.13518019020557404</v>
      </c>
      <c r="N128" s="2">
        <v>0.35576018691062927</v>
      </c>
      <c r="O128" s="2">
        <v>0.16695649921894073</v>
      </c>
      <c r="P128" s="2">
        <v>5.9054583311080933E-2</v>
      </c>
      <c r="Q128" s="2">
        <v>0.20557568967342377</v>
      </c>
      <c r="R128" s="2">
        <v>1.2339416742324829</v>
      </c>
      <c r="S128" s="2">
        <f t="shared" si="8"/>
        <v>0.20323010840836694</v>
      </c>
      <c r="T128" s="2">
        <f t="shared" si="9"/>
        <v>0.13912555947899818</v>
      </c>
      <c r="U128" s="3">
        <f t="shared" si="7"/>
        <v>0.12905431687831881</v>
      </c>
      <c r="V128" s="2">
        <f>0.6*F128+0.4*J128</f>
        <v>0.12905431687831881</v>
      </c>
      <c r="W128" s="1"/>
      <c r="X128" s="1"/>
      <c r="Y128" s="1"/>
      <c r="AD128" s="2">
        <v>0.15366310272639408</v>
      </c>
      <c r="AE128" s="2">
        <f t="shared" si="10"/>
        <v>0.13829679245375467</v>
      </c>
    </row>
    <row r="129" spans="1:31" ht="15.6">
      <c r="A129" s="1">
        <v>1992</v>
      </c>
      <c r="B129" s="2">
        <v>7.164909690618515E-2</v>
      </c>
      <c r="C129" s="2">
        <v>0.12210641801357269</v>
      </c>
      <c r="D129" s="2">
        <v>3.9175994694232941E-2</v>
      </c>
      <c r="E129" s="2">
        <v>0.16898816823959351</v>
      </c>
      <c r="F129" s="2">
        <v>0.12238360941410065</v>
      </c>
      <c r="G129" s="2">
        <v>0.21611215174198151</v>
      </c>
      <c r="H129" s="2">
        <v>0.25810670852661133</v>
      </c>
      <c r="I129" s="2">
        <v>0.12710228562355042</v>
      </c>
      <c r="J129" s="2">
        <v>0.15649621188640594</v>
      </c>
      <c r="K129" s="2">
        <v>3.0119586735963821E-2</v>
      </c>
      <c r="L129" s="2">
        <v>9.981430321931839E-2</v>
      </c>
      <c r="M129" s="2">
        <v>0.14743998646736145</v>
      </c>
      <c r="N129" s="2">
        <v>0.31736817955970764</v>
      </c>
      <c r="O129" s="2">
        <v>0.23162800073623657</v>
      </c>
      <c r="P129" s="2">
        <v>5.8375973254442215E-2</v>
      </c>
      <c r="Q129" s="2">
        <v>0.19807204604148865</v>
      </c>
      <c r="R129" s="2">
        <v>1.3367326259613037</v>
      </c>
      <c r="S129" s="2">
        <f t="shared" si="8"/>
        <v>0.21774537335423863</v>
      </c>
      <c r="T129" s="2">
        <f t="shared" si="9"/>
        <v>0.14965839843664849</v>
      </c>
      <c r="U129" s="3">
        <f t="shared" si="7"/>
        <v>0.13602865040302276</v>
      </c>
      <c r="V129" s="2">
        <f>0.6*F129+0.4*J129</f>
        <v>0.13602865040302276</v>
      </c>
      <c r="W129" s="1"/>
      <c r="X129" s="1"/>
      <c r="Y129" s="1"/>
      <c r="AD129" s="2">
        <v>0.15104395492772543</v>
      </c>
      <c r="AE129" s="2">
        <f t="shared" si="10"/>
        <v>0.13593955943495289</v>
      </c>
    </row>
    <row r="130" spans="1:31" ht="15.6">
      <c r="A130" s="1">
        <v>1993</v>
      </c>
      <c r="B130" s="2">
        <v>8.0087803304195404E-2</v>
      </c>
      <c r="C130" s="2">
        <v>0.13627104461193085</v>
      </c>
      <c r="D130" s="2">
        <v>3.9941746741533279E-2</v>
      </c>
      <c r="E130" s="2">
        <v>0.16234749555587769</v>
      </c>
      <c r="F130" s="2">
        <v>0.10235226154327393</v>
      </c>
      <c r="G130" s="2">
        <v>0.17933660745620728</v>
      </c>
      <c r="H130" s="2">
        <v>0.22320391237735748</v>
      </c>
      <c r="I130" s="2">
        <v>0.11871304363012314</v>
      </c>
      <c r="J130" s="2">
        <v>0.12322832643985748</v>
      </c>
      <c r="K130" s="2">
        <v>3.4658115357160568E-2</v>
      </c>
      <c r="L130" s="2">
        <v>0.10372064262628555</v>
      </c>
      <c r="M130" s="2">
        <v>0.15325364470481873</v>
      </c>
      <c r="N130" s="2">
        <v>0.32675781846046448</v>
      </c>
      <c r="O130" s="2">
        <v>0.16520890593528748</v>
      </c>
      <c r="P130" s="2">
        <v>6.1615712940692902E-2</v>
      </c>
      <c r="Q130" s="2">
        <v>0.24623802304267883</v>
      </c>
      <c r="R130" s="2">
        <v>1.4934465885162354</v>
      </c>
      <c r="S130" s="2">
        <f t="shared" si="8"/>
        <v>0.22061068783788121</v>
      </c>
      <c r="T130" s="2">
        <f t="shared" si="9"/>
        <v>0.13790066274149076</v>
      </c>
      <c r="U130" s="3">
        <f t="shared" si="7"/>
        <v>0.11070268750190734</v>
      </c>
      <c r="V130" s="2">
        <f>0.6*F130+0.4*J130</f>
        <v>0.11070268750190734</v>
      </c>
      <c r="W130" s="1"/>
      <c r="X130" s="1"/>
      <c r="Y130" s="1"/>
      <c r="AD130" s="2">
        <v>0.15644547064552816</v>
      </c>
      <c r="AE130" s="2">
        <f t="shared" si="10"/>
        <v>0.14080092358097535</v>
      </c>
    </row>
    <row r="131" spans="1:31" ht="15.6">
      <c r="A131" s="1">
        <v>1994</v>
      </c>
      <c r="B131" s="2">
        <v>6.9663472473621368E-2</v>
      </c>
      <c r="C131" s="2">
        <v>0.11981999129056931</v>
      </c>
      <c r="D131" s="2">
        <v>3.8981776684522629E-2</v>
      </c>
      <c r="E131" s="2">
        <v>0.15341416001319885</v>
      </c>
      <c r="F131" s="2">
        <v>9.80420783162117E-2</v>
      </c>
      <c r="G131" s="2">
        <v>0.15435610711574554</v>
      </c>
      <c r="H131" s="2">
        <v>0.19614295661449432</v>
      </c>
      <c r="I131" s="2">
        <v>0.13477751612663269</v>
      </c>
      <c r="J131" s="2">
        <v>8.792683482170105E-2</v>
      </c>
      <c r="K131" s="2">
        <v>3.5302992910146713E-2</v>
      </c>
      <c r="L131" s="2">
        <v>0.10168910026550293</v>
      </c>
      <c r="M131" s="2">
        <v>0.14861677587032318</v>
      </c>
      <c r="N131" s="2">
        <v>0.28524929285049438</v>
      </c>
      <c r="O131" s="2">
        <v>0.15635968744754791</v>
      </c>
      <c r="P131" s="2">
        <v>6.1854477971792221E-2</v>
      </c>
      <c r="Q131" s="2">
        <v>0.19717289507389069</v>
      </c>
      <c r="R131" s="2">
        <v>1.5658601522445679</v>
      </c>
      <c r="S131" s="2">
        <f t="shared" si="8"/>
        <v>0.21207236871123314</v>
      </c>
      <c r="T131" s="2">
        <f t="shared" si="9"/>
        <v>0.12660955344992025</v>
      </c>
      <c r="U131" s="3">
        <f t="shared" si="7"/>
        <v>9.399598091840744E-2</v>
      </c>
      <c r="V131" s="2">
        <f>0.6*F131+0.4*J131</f>
        <v>9.399598091840744E-2</v>
      </c>
      <c r="W131" s="1"/>
      <c r="X131" s="1"/>
      <c r="Y131" s="1"/>
      <c r="AD131" s="2">
        <v>0.12322865889334179</v>
      </c>
      <c r="AE131" s="2">
        <f t="shared" si="10"/>
        <v>0.11090579300400762</v>
      </c>
    </row>
    <row r="132" spans="1:31" ht="15.6">
      <c r="A132" s="1">
        <v>1995</v>
      </c>
      <c r="B132" s="2">
        <v>7.1585357189178467E-2</v>
      </c>
      <c r="C132" s="2">
        <v>0.11177849024534225</v>
      </c>
      <c r="D132" s="2">
        <v>3.7265587598085403E-2</v>
      </c>
      <c r="E132" s="2">
        <v>0.17799025774002075</v>
      </c>
      <c r="F132" s="2">
        <v>9.9851503968238831E-2</v>
      </c>
      <c r="G132" s="2">
        <v>0.15812145173549652</v>
      </c>
      <c r="H132" s="2">
        <v>0.20083208382129669</v>
      </c>
      <c r="I132" s="2">
        <v>0.1264890730381012</v>
      </c>
      <c r="J132" s="2">
        <v>8.4467083215713501E-2</v>
      </c>
      <c r="K132" s="2">
        <v>3.085140697658062E-2</v>
      </c>
      <c r="L132" s="2">
        <v>0.10822214931249619</v>
      </c>
      <c r="M132" s="2">
        <v>0.13470767438411713</v>
      </c>
      <c r="N132" s="2">
        <v>0.25757107138633728</v>
      </c>
      <c r="O132" s="2">
        <v>0.13660341501235962</v>
      </c>
      <c r="P132" s="2">
        <v>6.157226487994194E-2</v>
      </c>
      <c r="Q132" s="2">
        <v>0.1910397857427597</v>
      </c>
      <c r="R132" s="2">
        <v>1.6125754117965698</v>
      </c>
      <c r="S132" s="2">
        <f t="shared" si="8"/>
        <v>0.21185435694368446</v>
      </c>
      <c r="T132" s="2">
        <f t="shared" si="9"/>
        <v>0.12330882237958056</v>
      </c>
      <c r="U132" s="3">
        <f t="shared" si="7"/>
        <v>9.3697735667228693E-2</v>
      </c>
      <c r="V132" s="2">
        <f>0.6*F132+0.4*J132</f>
        <v>9.3697735667228693E-2</v>
      </c>
      <c r="W132" s="1"/>
      <c r="X132" s="1"/>
      <c r="Y132" s="1"/>
      <c r="AD132" s="2">
        <v>8.7987773829118973E-2</v>
      </c>
      <c r="AE132" s="2">
        <f t="shared" si="10"/>
        <v>7.9188996446207083E-2</v>
      </c>
    </row>
    <row r="133" spans="1:31" ht="15.6">
      <c r="A133" s="1">
        <v>1996</v>
      </c>
      <c r="B133" s="2">
        <v>6.5371252596378326E-2</v>
      </c>
      <c r="C133" s="2">
        <v>0.1161944568157196</v>
      </c>
      <c r="D133" s="2">
        <v>3.654596209526062E-2</v>
      </c>
      <c r="E133" s="2">
        <v>0.18252182006835938</v>
      </c>
      <c r="F133" s="2">
        <v>0.101567342877388</v>
      </c>
      <c r="G133" s="2">
        <v>0.17243152856826782</v>
      </c>
      <c r="H133" s="2">
        <v>0.19528926908969879</v>
      </c>
      <c r="I133" s="2">
        <v>9.6433676779270172E-2</v>
      </c>
      <c r="J133" s="2">
        <v>8.6002878844738007E-2</v>
      </c>
      <c r="K133" s="2">
        <v>3.0066326260566711E-2</v>
      </c>
      <c r="L133" s="2">
        <v>0.12103709578514099</v>
      </c>
      <c r="M133" s="2">
        <v>0.12755391001701355</v>
      </c>
      <c r="N133" s="2">
        <v>0.24701416492462158</v>
      </c>
      <c r="O133" s="2">
        <v>0.11003687977790833</v>
      </c>
      <c r="P133" s="2">
        <v>6.1134170740842819E-2</v>
      </c>
      <c r="Q133" s="2">
        <v>0.23837418854236603</v>
      </c>
      <c r="R133" s="2">
        <v>1.6163374185562134</v>
      </c>
      <c r="S133" s="2">
        <f t="shared" si="8"/>
        <v>0.21199484366704435</v>
      </c>
      <c r="T133" s="2">
        <f t="shared" si="9"/>
        <v>0.12027353447462831</v>
      </c>
      <c r="U133" s="3">
        <f t="shared" si="7"/>
        <v>9.5341557264327997E-2</v>
      </c>
      <c r="V133" s="2">
        <f>0.6*F133+0.4*J133</f>
        <v>9.5341557264327997E-2</v>
      </c>
      <c r="W133" s="1"/>
      <c r="X133" s="1"/>
      <c r="Y133" s="1"/>
      <c r="AD133" s="2">
        <v>8.4530245155089834E-2</v>
      </c>
      <c r="AE133" s="2">
        <f t="shared" si="10"/>
        <v>7.6077220639580848E-2</v>
      </c>
    </row>
    <row r="134" spans="1:31" ht="15.6">
      <c r="A134" s="1">
        <v>1997</v>
      </c>
      <c r="B134" s="2">
        <v>8.5224561393260956E-2</v>
      </c>
      <c r="C134" s="2">
        <v>0.11678873002529144</v>
      </c>
      <c r="D134" s="2">
        <v>3.596670925617218E-2</v>
      </c>
      <c r="E134" s="2">
        <v>0.21736644208431244</v>
      </c>
      <c r="F134" s="2">
        <v>9.6500493586063385E-2</v>
      </c>
      <c r="G134" s="2">
        <v>0.15196163952350616</v>
      </c>
      <c r="H134" s="2">
        <v>0.18988098204135895</v>
      </c>
      <c r="I134" s="2">
        <v>9.4406560063362122E-2</v>
      </c>
      <c r="J134" s="2">
        <v>9.27143394947052E-2</v>
      </c>
      <c r="K134" s="2">
        <v>3.0466740950942039E-2</v>
      </c>
      <c r="L134" s="2">
        <v>0.1365799605846405</v>
      </c>
      <c r="M134" s="2">
        <v>0.11261202394962311</v>
      </c>
      <c r="N134" s="2">
        <v>0.25790554285049438</v>
      </c>
      <c r="O134" s="2">
        <v>9.3682289123535156E-2</v>
      </c>
      <c r="P134" s="2">
        <v>6.2028810381889343E-2</v>
      </c>
      <c r="Q134" s="2">
        <v>0.27859485149383545</v>
      </c>
      <c r="R134" s="2">
        <v>1.6208926439285278</v>
      </c>
      <c r="S134" s="2">
        <f t="shared" si="8"/>
        <v>0.21609254827832475</v>
      </c>
      <c r="T134" s="2">
        <f t="shared" si="9"/>
        <v>0.12063294742256403</v>
      </c>
      <c r="U134" s="3">
        <f t="shared" si="7"/>
        <v>9.49860319495201E-2</v>
      </c>
      <c r="V134" s="2">
        <f>0.6*F134+0.4*J134</f>
        <v>9.49860319495201E-2</v>
      </c>
      <c r="W134" s="1"/>
      <c r="X134" s="1"/>
      <c r="Y134" s="1"/>
      <c r="AA134" s="1" t="s">
        <v>24</v>
      </c>
      <c r="AB134" s="1"/>
      <c r="AC134" s="1"/>
      <c r="AD134" s="2">
        <v>8.598965212654093E-2</v>
      </c>
      <c r="AE134" s="2">
        <f t="shared" si="10"/>
        <v>7.7390686913886841E-2</v>
      </c>
    </row>
    <row r="135" spans="1:31" ht="15.6">
      <c r="A135" s="1">
        <v>1998</v>
      </c>
      <c r="B135" s="2">
        <v>8.0780535936355591E-2</v>
      </c>
      <c r="C135" s="2">
        <v>0.11167529970407486</v>
      </c>
      <c r="D135" s="2">
        <v>3.6950815469026566E-2</v>
      </c>
      <c r="E135" s="2">
        <v>0.2410692572593689</v>
      </c>
      <c r="F135" s="2">
        <v>0.1213100478053093</v>
      </c>
      <c r="G135" s="2">
        <v>0.21170905232429504</v>
      </c>
      <c r="H135" s="2">
        <v>0.20331591367721558</v>
      </c>
      <c r="I135" s="2">
        <v>8.1432454288005829E-2</v>
      </c>
      <c r="J135" s="2">
        <v>0.10913725197315216</v>
      </c>
      <c r="K135" s="2">
        <v>3.5212688148021698E-2</v>
      </c>
      <c r="L135" s="2">
        <v>0.17804709076881409</v>
      </c>
      <c r="M135" s="2">
        <v>0.10488765686750412</v>
      </c>
      <c r="N135" s="2">
        <v>0.22019334137439728</v>
      </c>
      <c r="O135" s="2">
        <v>0.10107037425041199</v>
      </c>
      <c r="P135" s="2">
        <v>6.2363684177398682E-2</v>
      </c>
      <c r="Q135" s="2">
        <v>0.30423524975776672</v>
      </c>
      <c r="R135" s="2">
        <v>1.8120734691619873</v>
      </c>
      <c r="S135" s="2">
        <f t="shared" si="8"/>
        <v>0.2362037754672415</v>
      </c>
      <c r="T135" s="2">
        <f t="shared" si="9"/>
        <v>0.12988392343478544</v>
      </c>
      <c r="U135" s="3">
        <f>V135</f>
        <v>0.11644092947244644</v>
      </c>
      <c r="V135" s="2">
        <f>0.6*F135+0.4*J135</f>
        <v>0.11644092947244644</v>
      </c>
      <c r="W135" s="1" t="s">
        <v>23</v>
      </c>
      <c r="X135" s="1"/>
      <c r="Y135" s="1"/>
      <c r="AA135" s="1" t="s">
        <v>159</v>
      </c>
      <c r="AB135" s="1" t="s">
        <v>160</v>
      </c>
      <c r="AC135" s="1"/>
      <c r="AD135" s="2">
        <v>9.2720381548749869E-2</v>
      </c>
      <c r="AE135" s="2">
        <f t="shared" si="10"/>
        <v>8.3448343393874885E-2</v>
      </c>
    </row>
    <row r="136" spans="1:31" ht="15.6">
      <c r="A136" s="1">
        <v>1999</v>
      </c>
      <c r="B136" s="2">
        <v>7.6826304197311401E-2</v>
      </c>
      <c r="C136" s="2">
        <v>0.17230826616287231</v>
      </c>
      <c r="D136" s="2">
        <v>4.3832655996084213E-2</v>
      </c>
      <c r="E136" s="2">
        <v>0.25945737957954407</v>
      </c>
      <c r="F136" s="2">
        <v>0.12545154988765717</v>
      </c>
      <c r="G136" s="2">
        <v>0.16053383052349091</v>
      </c>
      <c r="H136" s="2">
        <v>0.18278814852237701</v>
      </c>
      <c r="I136" s="2">
        <v>0.11433704197406769</v>
      </c>
      <c r="J136" s="2">
        <v>8.6747236549854279E-2</v>
      </c>
      <c r="K136" s="2">
        <v>0.10537227243185043</v>
      </c>
      <c r="L136" s="2">
        <v>0.22053296864032745</v>
      </c>
      <c r="M136" s="2">
        <v>0.128594771027565</v>
      </c>
      <c r="N136" s="2">
        <v>0.27250275015830994</v>
      </c>
      <c r="O136" s="2">
        <v>0.1022251695394516</v>
      </c>
      <c r="P136" s="2">
        <v>7.2133719921112061E-2</v>
      </c>
      <c r="Q136" s="2">
        <v>0.36914169788360596</v>
      </c>
      <c r="R136" s="2">
        <v>0.15962311625480652</v>
      </c>
      <c r="S136" s="2">
        <f t="shared" si="8"/>
        <v>0.15602405172060518</v>
      </c>
      <c r="T136" s="2">
        <f t="shared" si="9"/>
        <v>0.14620126863675459</v>
      </c>
      <c r="U136" s="2">
        <f>AC136</f>
        <v>0.11269094887451163</v>
      </c>
      <c r="V136" s="2">
        <f>0.6*F136+0.4*J136</f>
        <v>0.10996982455253601</v>
      </c>
      <c r="W136" s="1" t="s">
        <v>21</v>
      </c>
      <c r="X136" s="1" t="s">
        <v>22</v>
      </c>
      <c r="Y136" s="1"/>
      <c r="AA136" s="5">
        <v>7159.8740454167346</v>
      </c>
      <c r="AB136" s="6">
        <v>806.85299999999995</v>
      </c>
      <c r="AC136" s="2">
        <f>AB136/AA136</f>
        <v>0.11269094887451163</v>
      </c>
      <c r="AD136" s="2">
        <v>0.11020089024717883</v>
      </c>
      <c r="AE136" s="2">
        <f t="shared" si="10"/>
        <v>9.9180801222460951E-2</v>
      </c>
    </row>
    <row r="137" spans="1:31" ht="15.6">
      <c r="A137" s="1">
        <v>2000</v>
      </c>
      <c r="B137" s="2">
        <v>7.9024650156497955E-2</v>
      </c>
      <c r="C137" s="2">
        <v>0.14302118122577667</v>
      </c>
      <c r="D137" s="2">
        <v>3.6769479513168335E-2</v>
      </c>
      <c r="E137" s="2">
        <v>0.25542238354682922</v>
      </c>
      <c r="F137" s="2">
        <v>0.11401770263910294</v>
      </c>
      <c r="G137" s="2">
        <v>0.20143979787826538</v>
      </c>
      <c r="H137" s="2">
        <v>0.13781194388866425</v>
      </c>
      <c r="I137" s="2">
        <v>8.5204131901264191E-2</v>
      </c>
      <c r="J137" s="2">
        <v>8.3488680422306061E-2</v>
      </c>
      <c r="K137" s="2">
        <v>7.8589446842670441E-2</v>
      </c>
      <c r="L137" s="2">
        <v>0.20946180820465088</v>
      </c>
      <c r="M137" s="2">
        <v>9.5663316547870636E-2</v>
      </c>
      <c r="N137" s="2">
        <v>0.2077743262052536</v>
      </c>
      <c r="O137" s="2">
        <v>9.7991563379764557E-2</v>
      </c>
      <c r="P137" s="2">
        <v>6.1832509934902191E-2</v>
      </c>
      <c r="Q137" s="2">
        <v>0.45460599660873413</v>
      </c>
      <c r="R137" s="2">
        <v>0.15196287631988525</v>
      </c>
      <c r="S137" s="2">
        <f t="shared" si="8"/>
        <v>0.14671069383621216</v>
      </c>
      <c r="T137" s="2">
        <f t="shared" si="9"/>
        <v>0.12917773372360639</v>
      </c>
      <c r="U137" s="2">
        <f t="shared" ref="U137:U155" si="12">AC137</f>
        <v>0.11282935576464441</v>
      </c>
      <c r="V137" s="2">
        <f>0.6*F137+0.4*J137</f>
        <v>0.10180609375238418</v>
      </c>
      <c r="W137" s="6">
        <v>10384.172908799999</v>
      </c>
      <c r="X137" s="7"/>
      <c r="Y137" s="1"/>
      <c r="AA137" s="5">
        <v>7410.1105544199945</v>
      </c>
      <c r="AB137" s="6">
        <v>836.07799999999997</v>
      </c>
      <c r="AC137" s="2">
        <f t="shared" ref="AC137:AC155" si="13">AB137/AA137</f>
        <v>0.11282935576464441</v>
      </c>
      <c r="AD137" s="2">
        <v>0.1091855903807655</v>
      </c>
      <c r="AE137" s="2">
        <f t="shared" si="10"/>
        <v>9.8267031342688951E-2</v>
      </c>
    </row>
    <row r="138" spans="1:31" ht="15.6">
      <c r="A138" s="1">
        <v>2001</v>
      </c>
      <c r="B138" s="2">
        <v>8.3739034831523895E-2</v>
      </c>
      <c r="C138" s="2">
        <v>0.11853733658790588</v>
      </c>
      <c r="D138" s="2">
        <v>3.7747673690319061E-2</v>
      </c>
      <c r="E138" s="2">
        <v>0.25977319478988647</v>
      </c>
      <c r="F138" s="2">
        <v>0.11239002645015717</v>
      </c>
      <c r="G138" s="2">
        <v>0.24240767955780029</v>
      </c>
      <c r="H138" s="2">
        <v>0.13113965094089508</v>
      </c>
      <c r="I138" s="2">
        <v>9.2351682484149933E-2</v>
      </c>
      <c r="J138" s="2">
        <v>9.6889689564704895E-2</v>
      </c>
      <c r="K138" s="2">
        <v>3.5472657531499863E-2</v>
      </c>
      <c r="L138" s="2">
        <v>0.23243889212608337</v>
      </c>
      <c r="M138" s="2">
        <v>8.1135563552379608E-2</v>
      </c>
      <c r="N138" s="2">
        <v>0.1983029693365097</v>
      </c>
      <c r="O138" s="2">
        <v>9.5044247806072235E-2</v>
      </c>
      <c r="P138" s="2">
        <v>6.4297765493392944E-2</v>
      </c>
      <c r="Q138" s="2">
        <v>0.55446207523345947</v>
      </c>
      <c r="R138" s="2">
        <v>0.14356912672519684</v>
      </c>
      <c r="S138" s="2">
        <f t="shared" si="8"/>
        <v>0.15174701568834922</v>
      </c>
      <c r="T138" s="2">
        <f t="shared" si="9"/>
        <v>0.12842350213655404</v>
      </c>
      <c r="U138" s="2">
        <f t="shared" si="12"/>
        <v>0.10655918125018002</v>
      </c>
      <c r="V138" s="2">
        <f>0.6*F138+0.4*J138</f>
        <v>0.10618989169597626</v>
      </c>
      <c r="W138" s="6">
        <v>10736.775463399999</v>
      </c>
      <c r="X138" s="7"/>
      <c r="Y138" s="1"/>
      <c r="AA138" s="5">
        <v>7639.7827990877577</v>
      </c>
      <c r="AB138" s="6">
        <v>814.08900000000006</v>
      </c>
      <c r="AC138" s="2">
        <f t="shared" si="13"/>
        <v>0.10655918125018002</v>
      </c>
      <c r="AD138" s="2">
        <v>9.6378948500916328E-2</v>
      </c>
      <c r="AE138" s="2">
        <f t="shared" si="10"/>
        <v>8.6741053650824698E-2</v>
      </c>
    </row>
    <row r="139" spans="1:31" ht="15.6">
      <c r="A139" s="1">
        <v>2002</v>
      </c>
      <c r="B139" s="2">
        <v>7.4312552809715271E-2</v>
      </c>
      <c r="C139" s="2">
        <v>0.1386956125497818</v>
      </c>
      <c r="D139" s="2">
        <v>3.8061421364545822E-2</v>
      </c>
      <c r="E139" s="2">
        <v>0.25884413719177246</v>
      </c>
      <c r="F139" s="2">
        <v>0.12445006519556046</v>
      </c>
      <c r="G139" s="2">
        <v>0.23461151123046875</v>
      </c>
      <c r="H139" s="2">
        <v>0.13468621671199799</v>
      </c>
      <c r="I139" s="2">
        <v>0.11676523834466934</v>
      </c>
      <c r="J139" s="2">
        <v>9.6989274024963379E-2</v>
      </c>
      <c r="K139" s="2">
        <v>3.6886285990476608E-2</v>
      </c>
      <c r="L139" s="2">
        <v>0.25068026781082153</v>
      </c>
      <c r="M139" s="2">
        <v>9.2695467174053192E-2</v>
      </c>
      <c r="N139" s="2">
        <v>0.17907695472240448</v>
      </c>
      <c r="O139" s="2">
        <v>7.820766419172287E-2</v>
      </c>
      <c r="P139" s="2">
        <v>6.8653970956802368E-2</v>
      </c>
      <c r="Q139" s="2">
        <v>0.55078929662704468</v>
      </c>
      <c r="R139" s="2">
        <v>0.1144661083817482</v>
      </c>
      <c r="S139" s="2">
        <f t="shared" si="8"/>
        <v>0.15228659089873819</v>
      </c>
      <c r="T139" s="2">
        <f t="shared" si="9"/>
        <v>0.13209314910428865</v>
      </c>
      <c r="U139" s="2">
        <f t="shared" si="12"/>
        <v>0.10275626858935187</v>
      </c>
      <c r="V139" s="2">
        <f>0.6*F139+0.4*J139</f>
        <v>0.11346574872732162</v>
      </c>
      <c r="W139" s="6">
        <v>11050.2483065</v>
      </c>
      <c r="X139" s="7"/>
      <c r="Y139" s="1"/>
      <c r="AA139" s="5">
        <v>7738.321086548277</v>
      </c>
      <c r="AB139" s="6">
        <v>795.16099999999994</v>
      </c>
      <c r="AC139" s="2">
        <f t="shared" si="13"/>
        <v>0.10275626858935187</v>
      </c>
      <c r="AD139" s="2">
        <v>0.10390341335281619</v>
      </c>
      <c r="AE139" s="2">
        <f t="shared" si="10"/>
        <v>9.3513072017534574E-2</v>
      </c>
    </row>
    <row r="140" spans="1:31" ht="15.6">
      <c r="A140" s="1">
        <v>2003</v>
      </c>
      <c r="B140" s="2">
        <v>8.0432325601577759E-2</v>
      </c>
      <c r="C140" s="2">
        <v>0.17279614508152008</v>
      </c>
      <c r="D140" s="2">
        <v>3.6323040723800659E-2</v>
      </c>
      <c r="E140" s="2">
        <v>0.24124619364738464</v>
      </c>
      <c r="F140" s="2">
        <v>0.1340644508600235</v>
      </c>
      <c r="G140" s="2">
        <v>0.23376718163490295</v>
      </c>
      <c r="H140" s="2">
        <v>0.13038668036460876</v>
      </c>
      <c r="I140" s="2">
        <v>0.11303102970123291</v>
      </c>
      <c r="J140" s="2">
        <v>0.10236147791147232</v>
      </c>
      <c r="K140" s="2">
        <v>3.9250385016202927E-2</v>
      </c>
      <c r="L140" s="2">
        <v>0.26334014534950256</v>
      </c>
      <c r="M140" s="2">
        <v>9.8405078053474426E-2</v>
      </c>
      <c r="N140" s="2">
        <v>0.17209425568580627</v>
      </c>
      <c r="O140" s="2">
        <v>6.9582730531692505E-2</v>
      </c>
      <c r="P140" s="2">
        <v>6.9225937128067017E-2</v>
      </c>
      <c r="Q140" s="2">
        <v>0.70063406229019165</v>
      </c>
      <c r="R140" s="2">
        <v>0.10908237099647522</v>
      </c>
      <c r="S140" s="2">
        <f t="shared" si="8"/>
        <v>0.1627072641516433</v>
      </c>
      <c r="T140" s="2">
        <f t="shared" si="9"/>
        <v>0.1339910522635494</v>
      </c>
      <c r="U140" s="2">
        <f t="shared" si="12"/>
        <v>0.10616103116225659</v>
      </c>
      <c r="V140" s="2">
        <f>0.6*F140+0.4*J140</f>
        <v>0.12138326168060302</v>
      </c>
      <c r="W140" s="6">
        <v>11524.2843505</v>
      </c>
      <c r="X140" s="7"/>
      <c r="Y140" s="1"/>
      <c r="AA140" s="5">
        <v>7863.4880507527978</v>
      </c>
      <c r="AB140" s="6">
        <v>834.79600000000005</v>
      </c>
      <c r="AC140" s="2">
        <f t="shared" si="13"/>
        <v>0.10616103116225659</v>
      </c>
      <c r="AD140" s="2">
        <v>0.11122304548428064</v>
      </c>
      <c r="AE140" s="2">
        <f t="shared" si="10"/>
        <v>0.10010074093585257</v>
      </c>
    </row>
    <row r="141" spans="1:31" ht="15.6">
      <c r="A141" s="1">
        <v>2004</v>
      </c>
      <c r="B141" s="2">
        <v>8.5179597139358521E-2</v>
      </c>
      <c r="C141" s="2">
        <v>0.20260299742221832</v>
      </c>
      <c r="D141" s="2">
        <v>3.6220386624336243E-2</v>
      </c>
      <c r="E141" s="2">
        <v>0.2147749662399292</v>
      </c>
      <c r="F141" s="2">
        <v>0.15492083132266998</v>
      </c>
      <c r="G141" s="2">
        <v>0.25772282481193542</v>
      </c>
      <c r="H141" s="2">
        <v>0.13647183775901794</v>
      </c>
      <c r="I141" s="2">
        <v>0.11325302720069885</v>
      </c>
      <c r="J141" s="2">
        <v>0.11865703761577606</v>
      </c>
      <c r="K141" s="2">
        <v>3.8693912327289581E-2</v>
      </c>
      <c r="L141" s="2">
        <v>0.28695541620254517</v>
      </c>
      <c r="M141" s="2">
        <v>0.10586728900671005</v>
      </c>
      <c r="N141" s="2">
        <v>0.15781159698963165</v>
      </c>
      <c r="O141" s="2">
        <v>6.5186634659767151E-2</v>
      </c>
      <c r="P141" s="2">
        <v>6.8536281585693359E-2</v>
      </c>
      <c r="Q141" s="2">
        <v>0.73474222421646118</v>
      </c>
      <c r="R141" s="2">
        <v>0.1161487028002739</v>
      </c>
      <c r="S141" s="2">
        <f t="shared" si="8"/>
        <v>0.17022032728966544</v>
      </c>
      <c r="T141" s="2">
        <f t="shared" si="9"/>
        <v>0.13983393141201564</v>
      </c>
      <c r="U141" s="2">
        <f t="shared" si="12"/>
        <v>0.10764095272525619</v>
      </c>
      <c r="V141" s="2">
        <f>0.6*F141+0.4*J141</f>
        <v>0.1404153138399124</v>
      </c>
      <c r="W141" s="6">
        <v>12283.598077500001</v>
      </c>
      <c r="X141" s="7"/>
      <c r="Y141" s="1"/>
      <c r="AA141" s="5">
        <v>8215.4977042720639</v>
      </c>
      <c r="AB141" s="6">
        <v>884.32399999999996</v>
      </c>
      <c r="AC141" s="2">
        <f t="shared" si="13"/>
        <v>0.10764095272525619</v>
      </c>
      <c r="AD141" s="2">
        <v>0.11334635000110713</v>
      </c>
      <c r="AE141" s="2">
        <f t="shared" si="10"/>
        <v>0.10201171500099641</v>
      </c>
    </row>
    <row r="142" spans="1:31" ht="15.6">
      <c r="A142" s="1">
        <v>2005</v>
      </c>
      <c r="B142" s="2">
        <v>8.9710190892219543E-2</v>
      </c>
      <c r="C142" s="2">
        <v>0.22735586762428284</v>
      </c>
      <c r="D142" s="2">
        <v>3.530290350317955E-2</v>
      </c>
      <c r="E142" s="2">
        <v>0.20768105983734131</v>
      </c>
      <c r="F142" s="2">
        <v>0.16143311560153961</v>
      </c>
      <c r="G142" s="2">
        <v>0.22362025082111359</v>
      </c>
      <c r="H142" s="2">
        <v>0.13905256986618042</v>
      </c>
      <c r="I142" s="2">
        <v>0.11643864959478378</v>
      </c>
      <c r="J142" s="2">
        <v>0.12665495276451111</v>
      </c>
      <c r="K142" s="2">
        <v>4.1877064853906631E-2</v>
      </c>
      <c r="L142" s="2">
        <v>0.30880367755889893</v>
      </c>
      <c r="M142" s="2">
        <v>0.11775282025337219</v>
      </c>
      <c r="N142" s="2">
        <v>0.17769646644592285</v>
      </c>
      <c r="O142" s="2">
        <v>7.1751542389392853E-2</v>
      </c>
      <c r="P142" s="2">
        <v>6.7105479538440704E-2</v>
      </c>
      <c r="Q142" s="2">
        <v>0.89058589935302734</v>
      </c>
      <c r="R142" s="2">
        <v>0.13194143772125244</v>
      </c>
      <c r="S142" s="2">
        <f t="shared" si="8"/>
        <v>0.18439787933055093</v>
      </c>
      <c r="T142" s="2">
        <f t="shared" si="9"/>
        <v>0.14446617290377617</v>
      </c>
      <c r="U142" s="2">
        <f t="shared" si="12"/>
        <v>0.12345946628566096</v>
      </c>
      <c r="V142" s="2">
        <f>0.6*F142+0.4*J142</f>
        <v>0.14752185046672822</v>
      </c>
      <c r="W142" s="6">
        <v>13129.303982400001</v>
      </c>
      <c r="X142" s="7"/>
      <c r="Y142" s="1"/>
      <c r="AA142" s="5">
        <v>8412.6072406375588</v>
      </c>
      <c r="AB142" s="6">
        <v>1038.616</v>
      </c>
      <c r="AC142" s="2">
        <f t="shared" si="13"/>
        <v>0.12345946628566096</v>
      </c>
      <c r="AD142" s="2">
        <v>0.12601273063828888</v>
      </c>
      <c r="AE142" s="2">
        <f t="shared" si="10"/>
        <v>0.11341145757446</v>
      </c>
    </row>
    <row r="143" spans="1:31" ht="15.6">
      <c r="A143" s="1">
        <v>2006</v>
      </c>
      <c r="B143" s="2">
        <v>0.10601812601089478</v>
      </c>
      <c r="C143" s="2">
        <v>0.25842741131782532</v>
      </c>
      <c r="D143" s="2">
        <v>3.5868354141712189E-2</v>
      </c>
      <c r="E143" s="2">
        <v>0.22135919332504272</v>
      </c>
      <c r="F143" s="2">
        <v>0.198900505900383</v>
      </c>
      <c r="G143" s="2">
        <v>0.25042706727981567</v>
      </c>
      <c r="H143" s="2">
        <v>0.16428305208683014</v>
      </c>
      <c r="I143" s="2">
        <v>0.11591759324073792</v>
      </c>
      <c r="J143" s="2">
        <v>0.18709252774715424</v>
      </c>
      <c r="K143" s="2">
        <v>4.3934397399425507E-2</v>
      </c>
      <c r="L143" s="2">
        <v>0.22803743183612823</v>
      </c>
      <c r="M143" s="2">
        <v>0.11790847033262253</v>
      </c>
      <c r="N143" s="2">
        <v>0.13595294952392578</v>
      </c>
      <c r="O143" s="2">
        <v>6.4756296575069427E-2</v>
      </c>
      <c r="P143" s="2">
        <v>6.5547458827495575E-2</v>
      </c>
      <c r="Q143" s="2">
        <v>1.0071867704391479</v>
      </c>
      <c r="R143" s="2">
        <v>0.14776124060153961</v>
      </c>
      <c r="S143" s="2">
        <f t="shared" si="8"/>
        <v>0.19702228509327946</v>
      </c>
      <c r="T143" s="2">
        <f t="shared" si="9"/>
        <v>0.14917233639529773</v>
      </c>
      <c r="U143" s="2">
        <f t="shared" si="12"/>
        <v>0.13019801605633088</v>
      </c>
      <c r="V143" s="2">
        <f>0.6*F143+0.4*J143</f>
        <v>0.19417731463909149</v>
      </c>
      <c r="W143" s="6">
        <v>14073.1461132</v>
      </c>
      <c r="X143" s="7"/>
      <c r="Y143" s="1"/>
      <c r="AA143" s="5">
        <v>8832.9302921361959</v>
      </c>
      <c r="AB143" s="6">
        <v>1150.03</v>
      </c>
      <c r="AC143" s="2">
        <f t="shared" si="13"/>
        <v>0.13019801605633088</v>
      </c>
      <c r="AD143" s="2">
        <v>0.13899500874828627</v>
      </c>
      <c r="AE143" s="2">
        <f t="shared" si="10"/>
        <v>0.12509550787345763</v>
      </c>
    </row>
    <row r="144" spans="1:31" ht="15.6">
      <c r="A144" s="1">
        <v>2007</v>
      </c>
      <c r="B144" s="2">
        <v>0.11898867040872574</v>
      </c>
      <c r="C144" s="2">
        <v>0.33346933126449585</v>
      </c>
      <c r="D144" s="2">
        <v>3.5193972289562225E-2</v>
      </c>
      <c r="E144" s="2">
        <v>0.35912182927131653</v>
      </c>
      <c r="F144" s="2">
        <v>0.24808391928672791</v>
      </c>
      <c r="G144" s="2">
        <v>0.36225780844688416</v>
      </c>
      <c r="H144" s="2">
        <v>0.18947030603885651</v>
      </c>
      <c r="I144" s="2">
        <v>0.12976996600627899</v>
      </c>
      <c r="J144" s="2">
        <v>0.27934741973876953</v>
      </c>
      <c r="K144" s="2">
        <v>5.1871184259653091E-2</v>
      </c>
      <c r="L144" s="2">
        <v>0.21693913638591766</v>
      </c>
      <c r="M144" s="2">
        <v>0.16879728436470032</v>
      </c>
      <c r="N144" s="2">
        <v>0.14748583734035492</v>
      </c>
      <c r="O144" s="2">
        <v>6.4277403056621552E-2</v>
      </c>
      <c r="P144" s="3">
        <f>Y144</f>
        <v>6.1617142960549209E-2</v>
      </c>
      <c r="Q144" s="2">
        <v>1.0521776676177979</v>
      </c>
      <c r="R144" s="2">
        <v>0.15740966796875</v>
      </c>
      <c r="S144" s="2">
        <f t="shared" si="8"/>
        <v>0.23389873804152717</v>
      </c>
      <c r="T144" s="2">
        <f t="shared" si="9"/>
        <v>0.18912161005076347</v>
      </c>
      <c r="U144" s="2">
        <f t="shared" si="12"/>
        <v>0.16288999129218615</v>
      </c>
      <c r="V144" s="2">
        <f>0.6*F144+0.4*J144</f>
        <v>0.26058931946754454</v>
      </c>
      <c r="W144" s="6">
        <v>14460.2614985</v>
      </c>
      <c r="X144" s="7">
        <v>891</v>
      </c>
      <c r="Y144" s="4">
        <f t="shared" ref="Y144:Y154" si="14">X144/W144</f>
        <v>6.1617142960549209E-2</v>
      </c>
      <c r="AA144" s="5">
        <v>9257.088099999999</v>
      </c>
      <c r="AB144" s="6">
        <v>1507.8869999999999</v>
      </c>
      <c r="AC144" s="2">
        <f t="shared" si="13"/>
        <v>0.16288999129218615</v>
      </c>
      <c r="AD144" s="2">
        <v>0.1785654563899827</v>
      </c>
      <c r="AE144" s="2">
        <f t="shared" si="10"/>
        <v>0.16070891075098442</v>
      </c>
    </row>
    <row r="145" spans="1:31" ht="15.6">
      <c r="A145" s="1">
        <v>2008</v>
      </c>
      <c r="B145" s="2">
        <v>8.5910812020301819E-2</v>
      </c>
      <c r="C145" s="2">
        <v>0.44136261940002441</v>
      </c>
      <c r="D145" s="2">
        <v>4.9039173871278763E-2</v>
      </c>
      <c r="E145" s="2">
        <v>0.35287228226661682</v>
      </c>
      <c r="F145" s="2">
        <v>0.24792397022247314</v>
      </c>
      <c r="G145" s="2">
        <v>0.33046269416809082</v>
      </c>
      <c r="H145" s="2">
        <v>0.20370931923389435</v>
      </c>
      <c r="I145" s="2">
        <v>0.14619201421737671</v>
      </c>
      <c r="J145" s="2">
        <v>0.26308324933052063</v>
      </c>
      <c r="K145" s="2">
        <v>6.4238086342811584E-2</v>
      </c>
      <c r="L145" s="2">
        <v>0.24494916200637817</v>
      </c>
      <c r="M145" s="2">
        <v>0.18154054880142212</v>
      </c>
      <c r="N145" s="2">
        <v>0.19111368060112</v>
      </c>
      <c r="O145" s="2">
        <v>0.20669831335544586</v>
      </c>
      <c r="P145" s="3">
        <f t="shared" ref="P145:P155" si="15">Y145</f>
        <v>0.1531545309237434</v>
      </c>
      <c r="Q145" s="2">
        <v>1.104932427406311</v>
      </c>
      <c r="R145" s="2">
        <v>0.17057271301746368</v>
      </c>
      <c r="S145" s="2">
        <f t="shared" si="8"/>
        <v>0.26104444689325135</v>
      </c>
      <c r="T145" s="2">
        <f t="shared" si="9"/>
        <v>0.21973854605294263</v>
      </c>
      <c r="U145" s="2">
        <f t="shared" si="12"/>
        <v>0.21840750239817489</v>
      </c>
      <c r="V145" s="2">
        <f>0.6*F145+0.4*J145</f>
        <v>0.25398768186569215</v>
      </c>
      <c r="W145" s="6">
        <v>14619.2214262</v>
      </c>
      <c r="X145" s="7">
        <v>2239</v>
      </c>
      <c r="Y145" s="4">
        <f t="shared" si="14"/>
        <v>0.1531545309237434</v>
      </c>
      <c r="AA145" s="5">
        <v>9501.0793000000012</v>
      </c>
      <c r="AB145" s="6">
        <v>2075.107</v>
      </c>
      <c r="AC145" s="2">
        <f t="shared" si="13"/>
        <v>0.21840750239817489</v>
      </c>
      <c r="AD145" s="2">
        <v>0.26964784881072412</v>
      </c>
      <c r="AE145" s="2">
        <f t="shared" si="10"/>
        <v>0.24268306392965172</v>
      </c>
    </row>
    <row r="146" spans="1:31" ht="15.6">
      <c r="A146" s="1">
        <v>2009</v>
      </c>
      <c r="B146" s="2">
        <v>9.1216549277305603E-2</v>
      </c>
      <c r="C146" s="2">
        <v>0.29687610268592834</v>
      </c>
      <c r="D146" s="2">
        <v>4.6708386391401291E-2</v>
      </c>
      <c r="E146" s="2">
        <v>0.44575631618499756</v>
      </c>
      <c r="F146" s="2">
        <v>0.26960223913192749</v>
      </c>
      <c r="G146" s="2">
        <v>0.27621001005172729</v>
      </c>
      <c r="H146" s="2">
        <v>0.18955449759960175</v>
      </c>
      <c r="I146" s="2">
        <v>0.16634351015090942</v>
      </c>
      <c r="J146" s="2">
        <v>0.24301604926586151</v>
      </c>
      <c r="K146" s="2">
        <v>0.11334787309169769</v>
      </c>
      <c r="L146" s="2">
        <v>0.26007968187332153</v>
      </c>
      <c r="M146" s="2">
        <v>0.21516014635562897</v>
      </c>
      <c r="N146" s="2">
        <v>0.25072357058525085</v>
      </c>
      <c r="O146" s="2">
        <v>0.21554996073246002</v>
      </c>
      <c r="P146" s="3">
        <f t="shared" si="15"/>
        <v>0.15582131039792721</v>
      </c>
      <c r="Q146" s="2">
        <v>1.2611392736434937</v>
      </c>
      <c r="R146" s="2">
        <v>0.2002042680978775</v>
      </c>
      <c r="S146" s="2">
        <f t="shared" si="8"/>
        <v>0.27631233797160693</v>
      </c>
      <c r="T146" s="2">
        <f t="shared" si="9"/>
        <v>0.22462497532133149</v>
      </c>
      <c r="U146" s="2">
        <f t="shared" si="12"/>
        <v>0.20603549051359277</v>
      </c>
      <c r="V146" s="2">
        <f>0.6*F146+0.4*J146</f>
        <v>0.25896776318550108</v>
      </c>
      <c r="W146" s="6">
        <v>14343.352615199999</v>
      </c>
      <c r="X146" s="7">
        <v>2235</v>
      </c>
      <c r="Y146" s="4">
        <f t="shared" si="14"/>
        <v>0.15582131039792721</v>
      </c>
      <c r="AA146" s="5">
        <v>9236.3893000000007</v>
      </c>
      <c r="AB146" s="6">
        <v>1903.0239999999999</v>
      </c>
      <c r="AC146" s="2">
        <f t="shared" si="13"/>
        <v>0.20603549051359277</v>
      </c>
      <c r="AD146" s="2">
        <v>0.32212720283198837</v>
      </c>
      <c r="AE146" s="2">
        <f t="shared" si="10"/>
        <v>0.28991448254878954</v>
      </c>
    </row>
    <row r="147" spans="1:31" ht="15.6">
      <c r="A147" s="1">
        <v>2010</v>
      </c>
      <c r="B147" s="2">
        <v>6.6665835678577423E-2</v>
      </c>
      <c r="C147" s="2">
        <v>0.20899885892868042</v>
      </c>
      <c r="D147" s="2">
        <v>3.7547893822193146E-2</v>
      </c>
      <c r="E147" s="2">
        <v>0.55950427055358887</v>
      </c>
      <c r="F147" s="2">
        <v>0.32142576575279236</v>
      </c>
      <c r="G147" s="2">
        <v>0.31801125407218933</v>
      </c>
      <c r="H147" s="2">
        <v>0.33308619260787964</v>
      </c>
      <c r="I147" s="2">
        <v>0.24534472823143005</v>
      </c>
      <c r="J147" s="2">
        <v>0.34673622250556946</v>
      </c>
      <c r="K147" s="2">
        <v>0.15896648168563843</v>
      </c>
      <c r="L147" s="2">
        <v>0.2668212354183197</v>
      </c>
      <c r="M147" s="2">
        <v>0.2140766978263855</v>
      </c>
      <c r="N147" s="2">
        <v>0.44612398743629456</v>
      </c>
      <c r="O147" s="2">
        <v>9.2876866459846497E-2</v>
      </c>
      <c r="P147" s="3">
        <f t="shared" si="15"/>
        <v>0.16225016982607274</v>
      </c>
      <c r="Q147" s="2">
        <v>1.360005259513855</v>
      </c>
      <c r="R147" s="2">
        <v>0.21414837241172791</v>
      </c>
      <c r="S147" s="2">
        <f t="shared" si="8"/>
        <v>0.31485824074888474</v>
      </c>
      <c r="T147" s="2">
        <f t="shared" si="9"/>
        <v>0.26512647322334859</v>
      </c>
      <c r="U147" s="2">
        <f t="shared" si="12"/>
        <v>0.2109438763136306</v>
      </c>
      <c r="V147" s="2">
        <f>0.6*F147+0.4*J147</f>
        <v>0.33154994845390318</v>
      </c>
      <c r="W147" s="6">
        <v>14915.238625600001</v>
      </c>
      <c r="X147" s="7">
        <v>2420</v>
      </c>
      <c r="Y147" s="4">
        <f t="shared" si="14"/>
        <v>0.16225016982607274</v>
      </c>
      <c r="AA147" s="5">
        <v>9491.6715999999997</v>
      </c>
      <c r="AB147" s="6">
        <v>2002.21</v>
      </c>
      <c r="AC147" s="2">
        <f t="shared" si="13"/>
        <v>0.2109438763136306</v>
      </c>
      <c r="AD147" s="2">
        <v>0.29248502465778742</v>
      </c>
      <c r="AE147" s="2">
        <f t="shared" si="10"/>
        <v>0.26323652219200866</v>
      </c>
    </row>
    <row r="148" spans="1:31" ht="15.6">
      <c r="A148" s="1">
        <v>2011</v>
      </c>
      <c r="B148" s="2">
        <v>5.5658642202615738E-2</v>
      </c>
      <c r="C148" s="2">
        <v>0.34487316012382507</v>
      </c>
      <c r="D148" s="2">
        <v>3.7381485104560852E-2</v>
      </c>
      <c r="E148" s="2">
        <v>0.79985916614532471</v>
      </c>
      <c r="F148" s="2">
        <v>0.38454803824424744</v>
      </c>
      <c r="G148" s="2">
        <v>0.34430059790611267</v>
      </c>
      <c r="H148" s="2">
        <v>0.52281391620635986</v>
      </c>
      <c r="I148" s="2">
        <v>0.49698531627655029</v>
      </c>
      <c r="J148" s="2">
        <v>0.35336810350418091</v>
      </c>
      <c r="K148" s="2">
        <v>0.14920961856842041</v>
      </c>
      <c r="L148" s="2">
        <v>0.30345559120178223</v>
      </c>
      <c r="M148" s="2">
        <v>0.41578462719917297</v>
      </c>
      <c r="N148" s="2">
        <v>0.49545174837112427</v>
      </c>
      <c r="O148" s="2">
        <v>9.5148280262947083E-2</v>
      </c>
      <c r="P148" s="3">
        <f t="shared" si="15"/>
        <v>0.18809072931373391</v>
      </c>
      <c r="Q148" s="2">
        <v>1.3230540752410889</v>
      </c>
      <c r="R148" s="2">
        <v>0.33366304636001587</v>
      </c>
      <c r="S148" s="2">
        <f t="shared" si="8"/>
        <v>0.39080271424894486</v>
      </c>
      <c r="T148" s="2">
        <f t="shared" si="9"/>
        <v>0.3522335984591673</v>
      </c>
      <c r="U148" s="2">
        <f t="shared" si="12"/>
        <v>0.28021692901593515</v>
      </c>
      <c r="V148" s="2">
        <f>0.6*F148+0.4*J148</f>
        <v>0.37207606434822083</v>
      </c>
      <c r="W148" s="6">
        <v>15556.322263599999</v>
      </c>
      <c r="X148" s="7">
        <v>2926</v>
      </c>
      <c r="Y148" s="4">
        <f t="shared" si="14"/>
        <v>0.18809072931373391</v>
      </c>
      <c r="AA148" s="5">
        <v>9754.1216000000004</v>
      </c>
      <c r="AB148" s="6">
        <v>2733.27</v>
      </c>
      <c r="AC148" s="2">
        <f t="shared" si="13"/>
        <v>0.28021692901593515</v>
      </c>
      <c r="AD148" s="1"/>
      <c r="AE148" s="1"/>
    </row>
    <row r="149" spans="1:31" ht="15.6">
      <c r="A149" s="1">
        <v>2012</v>
      </c>
      <c r="B149" s="2">
        <v>6.1039324849843979E-2</v>
      </c>
      <c r="C149" s="2">
        <v>0.29095900058746338</v>
      </c>
      <c r="D149" s="2">
        <v>4.2807452380657196E-2</v>
      </c>
      <c r="E149" s="2">
        <v>0.77136057615280151</v>
      </c>
      <c r="F149" s="2">
        <v>0.29200401902198792</v>
      </c>
      <c r="G149" s="2">
        <v>0.29448327422142029</v>
      </c>
      <c r="H149" s="2">
        <v>0.36532324552536011</v>
      </c>
      <c r="I149" s="2">
        <v>0.46035146713256836</v>
      </c>
      <c r="J149" s="2">
        <v>0.26215815544128418</v>
      </c>
      <c r="K149" s="2">
        <v>0.18703854084014893</v>
      </c>
      <c r="L149" s="2">
        <v>0.33425569534301758</v>
      </c>
      <c r="M149" s="2">
        <v>0.39640927314758301</v>
      </c>
      <c r="N149" s="2">
        <v>0.55425244569778442</v>
      </c>
      <c r="O149" s="2">
        <v>9.3826256692409515E-2</v>
      </c>
      <c r="P149" s="3">
        <f t="shared" si="15"/>
        <v>0.17849960768127204</v>
      </c>
      <c r="Q149" s="2">
        <v>1.4220782518386841</v>
      </c>
      <c r="R149" s="2">
        <v>0.39382070302963257</v>
      </c>
      <c r="S149" s="2">
        <f t="shared" si="8"/>
        <v>0.37650984056375991</v>
      </c>
      <c r="T149" s="2">
        <f t="shared" si="9"/>
        <v>0.32312350070469703</v>
      </c>
      <c r="U149" s="2">
        <f t="shared" si="12"/>
        <v>0.30257424227397073</v>
      </c>
      <c r="V149" s="2">
        <f>0.6*F149+0.4*J149</f>
        <v>0.28006567358970641</v>
      </c>
      <c r="W149" s="6">
        <v>16358.5793713</v>
      </c>
      <c r="X149" s="7">
        <v>2920</v>
      </c>
      <c r="Y149" s="4">
        <f t="shared" si="14"/>
        <v>0.17849960768127204</v>
      </c>
      <c r="AA149" s="5">
        <v>9791.3589000000011</v>
      </c>
      <c r="AB149" s="6">
        <v>2962.6129999999998</v>
      </c>
      <c r="AC149" s="2">
        <f t="shared" si="13"/>
        <v>0.30257424227397073</v>
      </c>
      <c r="AD149" s="1"/>
      <c r="AE149" s="1"/>
    </row>
    <row r="150" spans="1:31" ht="15.6">
      <c r="A150" s="1">
        <v>2013</v>
      </c>
      <c r="B150" s="2">
        <v>6.4061254262924194E-2</v>
      </c>
      <c r="C150" s="2">
        <v>0.20235876739025116</v>
      </c>
      <c r="D150" s="2">
        <v>4.8580508679151535E-2</v>
      </c>
      <c r="E150" s="2">
        <f>E149</f>
        <v>0.77136057615280151</v>
      </c>
      <c r="F150" s="2">
        <f>F149</f>
        <v>0.29200401902198792</v>
      </c>
      <c r="G150" s="2">
        <f>G149</f>
        <v>0.29448327422142029</v>
      </c>
      <c r="H150" s="2">
        <f>H149</f>
        <v>0.36532324552536011</v>
      </c>
      <c r="I150" s="2">
        <v>0.26603978872299194</v>
      </c>
      <c r="J150" s="2">
        <f>J149</f>
        <v>0.26215815544128418</v>
      </c>
      <c r="K150" s="2">
        <v>0.2329912930727005</v>
      </c>
      <c r="L150" s="2">
        <v>0.46865501999855042</v>
      </c>
      <c r="M150" s="2">
        <v>0.24507072567939758</v>
      </c>
      <c r="N150" s="2">
        <v>0.48472654819488525</v>
      </c>
      <c r="O150" s="2">
        <v>0.11502665281295776</v>
      </c>
      <c r="P150" s="3">
        <f t="shared" si="15"/>
        <v>0.23910518949805223</v>
      </c>
      <c r="Q150" s="2">
        <v>1.8026626110076904</v>
      </c>
      <c r="R150" s="2">
        <v>0.36119648814201355</v>
      </c>
      <c r="S150" s="2">
        <f t="shared" si="8"/>
        <v>0.38328259516614238</v>
      </c>
      <c r="T150" s="2">
        <f t="shared" si="9"/>
        <v>0.30627741174369943</v>
      </c>
      <c r="U150" s="2">
        <f t="shared" si="12"/>
        <v>0.22994443987412125</v>
      </c>
      <c r="V150" s="2"/>
      <c r="W150" s="6">
        <v>16829.413064799999</v>
      </c>
      <c r="X150" s="7">
        <v>4024</v>
      </c>
      <c r="Y150" s="4">
        <f t="shared" si="14"/>
        <v>0.23910518949805223</v>
      </c>
      <c r="AA150" s="5">
        <v>9886.2446999999993</v>
      </c>
      <c r="AB150" s="6">
        <v>2273.2869999999998</v>
      </c>
      <c r="AC150" s="2">
        <f t="shared" si="13"/>
        <v>0.22994443987412125</v>
      </c>
      <c r="AD150" s="1"/>
      <c r="AE150" s="1"/>
    </row>
    <row r="151" spans="1:31" ht="15.6">
      <c r="A151" s="1">
        <v>2014</v>
      </c>
      <c r="B151" s="3">
        <f>B150</f>
        <v>6.4061254262924194E-2</v>
      </c>
      <c r="C151" s="3">
        <f>C150*$U151/$U150</f>
        <v>0.19167570740398956</v>
      </c>
      <c r="D151" s="3">
        <f>D150</f>
        <v>4.8580508679151535E-2</v>
      </c>
      <c r="E151" s="3">
        <f>E150+(E$155-E$150)/5</f>
        <v>0.84708846092224122</v>
      </c>
      <c r="F151" s="3">
        <f>F150*$U151/$U150</f>
        <v>0.27658834669074972</v>
      </c>
      <c r="G151" s="3">
        <f>G150*$U151/$U150</f>
        <v>0.27893671538420867</v>
      </c>
      <c r="H151" s="3">
        <f>H150*$U151/$U150</f>
        <v>0.3460368553350272</v>
      </c>
      <c r="I151" s="3">
        <f>I150*$U151/$U150</f>
        <v>0.25199483747964391</v>
      </c>
      <c r="J151" s="3">
        <f>J150*$U151/$U150</f>
        <v>0.24831812598970204</v>
      </c>
      <c r="K151" s="3">
        <f>AVERAGE(K149:K150)</f>
        <v>0.21001491695642471</v>
      </c>
      <c r="L151" s="3">
        <f>(L150+L152)/2</f>
        <v>0.49932750999927522</v>
      </c>
      <c r="M151" s="3">
        <f>M150*$U151/$U150</f>
        <v>0.23213278729859782</v>
      </c>
      <c r="N151" s="3">
        <f>N150*$U151/$U150</f>
        <v>0.45913653863867487</v>
      </c>
      <c r="O151" s="3">
        <f>O150</f>
        <v>0.11502665281295776</v>
      </c>
      <c r="P151" s="3">
        <f t="shared" si="15"/>
        <v>0.25545287842291819</v>
      </c>
      <c r="Q151" s="3">
        <f>Q150</f>
        <v>1.8026626110076904</v>
      </c>
      <c r="R151" s="3">
        <f>R150*$U151/$U150</f>
        <v>0.34212796049968691</v>
      </c>
      <c r="S151" s="2">
        <f t="shared" si="8"/>
        <v>0.38053898045787432</v>
      </c>
      <c r="T151" s="2">
        <f t="shared" si="9"/>
        <v>0.30430791728668311</v>
      </c>
      <c r="U151" s="2">
        <f t="shared" si="12"/>
        <v>0.21780505853491219</v>
      </c>
      <c r="V151" s="2"/>
      <c r="W151" s="6">
        <v>17651.004865700001</v>
      </c>
      <c r="X151" s="7">
        <v>4509</v>
      </c>
      <c r="Y151" s="4">
        <f t="shared" si="14"/>
        <v>0.25545287842291819</v>
      </c>
      <c r="AA151" s="5">
        <v>10138.6075</v>
      </c>
      <c r="AB151" s="6">
        <v>2208.2399999999998</v>
      </c>
      <c r="AC151" s="2">
        <f t="shared" si="13"/>
        <v>0.21780505853491219</v>
      </c>
      <c r="AD151" s="1"/>
      <c r="AE151" s="1"/>
    </row>
    <row r="152" spans="1:31" ht="15.6">
      <c r="A152" s="1">
        <v>2015</v>
      </c>
      <c r="B152" s="3">
        <f t="shared" ref="B152:B155" si="16">B151</f>
        <v>6.4061254262924194E-2</v>
      </c>
      <c r="C152" s="3">
        <f>C151*$U152/$U151</f>
        <v>0.23224927473371121</v>
      </c>
      <c r="D152" s="3">
        <f t="shared" ref="D152:D155" si="17">D151</f>
        <v>4.8580508679151535E-2</v>
      </c>
      <c r="E152" s="3">
        <v>0.92</v>
      </c>
      <c r="F152" s="3">
        <f>F151*$U152/$U151</f>
        <v>0.3351360680429441</v>
      </c>
      <c r="G152" s="3">
        <f>G151*$U152/$U151</f>
        <v>0.33798153517725166</v>
      </c>
      <c r="H152" s="3">
        <f>H151*$U152/$U151</f>
        <v>0.41928531148345954</v>
      </c>
      <c r="I152" s="3">
        <f>I151*$U152/$U151</f>
        <v>0.30533664924963028</v>
      </c>
      <c r="J152" s="3">
        <f>J151*$U152/$U151</f>
        <v>0.30088165811638079</v>
      </c>
      <c r="K152" s="3">
        <f>AVERAGE(K150:K151)</f>
        <v>0.22150310501456261</v>
      </c>
      <c r="L152" s="3">
        <v>0.53</v>
      </c>
      <c r="M152" s="3">
        <f>M151*$U152/$U151</f>
        <v>0.2812702361827415</v>
      </c>
      <c r="N152" s="3">
        <f t="shared" ref="N152:N155" si="18">N151*$U152/$U151</f>
        <v>0.55632573134491703</v>
      </c>
      <c r="O152" s="3">
        <f t="shared" ref="O152:O155" si="19">O151</f>
        <v>0.11502665281295776</v>
      </c>
      <c r="P152" s="3">
        <f t="shared" si="15"/>
        <v>0.24532088756201434</v>
      </c>
      <c r="Q152" s="3">
        <f t="shared" ref="Q152:Q155" si="20">Q151</f>
        <v>1.8026626110076904</v>
      </c>
      <c r="R152" s="3">
        <f>R151*$U152/$U151</f>
        <v>0.41454898885388025</v>
      </c>
      <c r="S152" s="2">
        <f t="shared" si="8"/>
        <v>0.41942179250142458</v>
      </c>
      <c r="T152" s="2">
        <f t="shared" si="9"/>
        <v>0.34634982988569446</v>
      </c>
      <c r="U152" s="2">
        <f t="shared" si="12"/>
        <v>0.26390963968871722</v>
      </c>
      <c r="V152" s="2"/>
      <c r="W152" s="6">
        <v>18290.3300432</v>
      </c>
      <c r="X152" s="7">
        <v>4487</v>
      </c>
      <c r="Y152" s="4">
        <f t="shared" si="14"/>
        <v>0.24532088756201434</v>
      </c>
      <c r="AA152" s="5">
        <v>10534.332900000001</v>
      </c>
      <c r="AB152" s="6">
        <v>2780.1120000000001</v>
      </c>
      <c r="AC152" s="2">
        <f t="shared" si="13"/>
        <v>0.26390963968871722</v>
      </c>
      <c r="AD152" s="1"/>
      <c r="AE152" s="1"/>
    </row>
    <row r="153" spans="1:31" ht="15.6">
      <c r="A153" s="1">
        <v>2016</v>
      </c>
      <c r="B153" s="3">
        <f t="shared" si="16"/>
        <v>6.4061254262924194E-2</v>
      </c>
      <c r="C153" s="3">
        <f>C152*$U153/$U152</f>
        <v>0.29758757408369296</v>
      </c>
      <c r="D153" s="3">
        <f t="shared" si="17"/>
        <v>4.8580508679151535E-2</v>
      </c>
      <c r="E153" s="3">
        <f t="shared" ref="E153" si="21">E152+(E$155-E$150)/5</f>
        <v>0.99572788476943974</v>
      </c>
      <c r="F153" s="3">
        <f>F152*$U153/$U152</f>
        <v>0.4294193365778935</v>
      </c>
      <c r="G153" s="3">
        <f>G152*$U153/$U152</f>
        <v>0.43306531421379502</v>
      </c>
      <c r="H153" s="3">
        <f>H152*$U153/$U152</f>
        <v>0.53724214569173512</v>
      </c>
      <c r="I153" s="3">
        <f>I152*$U153/$U152</f>
        <v>0.39123649722145665</v>
      </c>
      <c r="J153" s="3">
        <f>J152*$U153/$U152</f>
        <v>0.38552819089659024</v>
      </c>
      <c r="K153" s="3">
        <f t="shared" ref="K153:K155" si="22">AVERAGE(K151:K152)</f>
        <v>0.21575901098549366</v>
      </c>
      <c r="L153" s="3">
        <v>0.66</v>
      </c>
      <c r="M153" s="3">
        <f>M152*$U153/$U152</f>
        <v>0.36039952048737184</v>
      </c>
      <c r="N153" s="3">
        <f t="shared" si="18"/>
        <v>0.71283591727505013</v>
      </c>
      <c r="O153" s="3">
        <f t="shared" si="19"/>
        <v>0.11502665281295776</v>
      </c>
      <c r="P153" s="3">
        <f t="shared" si="15"/>
        <v>0.23772715426447905</v>
      </c>
      <c r="Q153" s="3">
        <f t="shared" si="20"/>
        <v>1.8026626110076904</v>
      </c>
      <c r="R153" s="3">
        <f>R152*$U153/$U152</f>
        <v>0.53117336135201976</v>
      </c>
      <c r="S153" s="2">
        <f t="shared" si="8"/>
        <v>0.48341370203422007</v>
      </c>
      <c r="T153" s="2">
        <f t="shared" si="9"/>
        <v>0.4157239791399362</v>
      </c>
      <c r="U153" s="2">
        <f t="shared" si="12"/>
        <v>0.33815489646765834</v>
      </c>
      <c r="V153" s="2"/>
      <c r="W153" s="6">
        <v>18798.862140199999</v>
      </c>
      <c r="X153" s="7">
        <v>4469</v>
      </c>
      <c r="Y153" s="4">
        <f t="shared" si="14"/>
        <v>0.23772715426447905</v>
      </c>
      <c r="AA153" s="5">
        <v>10827.6504</v>
      </c>
      <c r="AB153" s="6">
        <v>3661.4229999999998</v>
      </c>
      <c r="AC153" s="2">
        <f t="shared" si="13"/>
        <v>0.33815489646765834</v>
      </c>
      <c r="AD153" s="1"/>
      <c r="AE153" s="1"/>
    </row>
    <row r="154" spans="1:31" ht="15.6">
      <c r="A154" s="1">
        <v>2017</v>
      </c>
      <c r="B154" s="3">
        <f t="shared" si="16"/>
        <v>6.4061254262924194E-2</v>
      </c>
      <c r="C154" s="3">
        <f>C153*$U154/$U153</f>
        <v>0.35085327278138118</v>
      </c>
      <c r="D154" s="3">
        <f t="shared" si="17"/>
        <v>4.8580508679151535E-2</v>
      </c>
      <c r="E154" s="3">
        <v>1.1200000000000001</v>
      </c>
      <c r="F154" s="3">
        <f>F153*$U154/$U153</f>
        <v>0.50628182341911621</v>
      </c>
      <c r="G154" s="3">
        <f>G153*$U154/$U153</f>
        <v>0.51058040070340838</v>
      </c>
      <c r="H154" s="3">
        <f>H153*$U154/$U153</f>
        <v>0.63340401786744438</v>
      </c>
      <c r="I154" s="3">
        <f>I153*$U154/$U153</f>
        <v>0.46126457364468859</v>
      </c>
      <c r="J154" s="3">
        <f>J153*$U154/$U153</f>
        <v>0.45453452800254507</v>
      </c>
      <c r="K154" s="3">
        <f t="shared" si="22"/>
        <v>0.21863105800002813</v>
      </c>
      <c r="L154" s="3">
        <f>(L153+L155)/2</f>
        <v>0.83499999999999996</v>
      </c>
      <c r="M154" s="3">
        <f>M153*$U154/$U153</f>
        <v>0.4249080347564278</v>
      </c>
      <c r="N154" s="3">
        <f t="shared" si="18"/>
        <v>0.84042761295446888</v>
      </c>
      <c r="O154" s="3">
        <f t="shared" si="19"/>
        <v>0.11502665281295776</v>
      </c>
      <c r="P154" s="3">
        <f t="shared" si="15"/>
        <v>0.22705721154311603</v>
      </c>
      <c r="Q154" s="3">
        <f t="shared" si="20"/>
        <v>1.8026626110076904</v>
      </c>
      <c r="R154" s="3">
        <f>R153*$U154/$U153</f>
        <v>0.62624897164634541</v>
      </c>
      <c r="S154" s="2">
        <f t="shared" si="8"/>
        <v>0.54350132541657026</v>
      </c>
      <c r="T154" s="2">
        <f t="shared" si="9"/>
        <v>0.48189640679748097</v>
      </c>
      <c r="U154" s="2">
        <f t="shared" si="12"/>
        <v>0.39868180819727433</v>
      </c>
      <c r="V154" s="2"/>
      <c r="W154" s="6">
        <v>19572.159676399999</v>
      </c>
      <c r="X154" s="7">
        <v>4444</v>
      </c>
      <c r="Y154" s="4">
        <f t="shared" si="14"/>
        <v>0.22705721154311603</v>
      </c>
      <c r="AA154" s="5">
        <v>11205.9565</v>
      </c>
      <c r="AB154" s="6">
        <v>4467.6109999999999</v>
      </c>
      <c r="AC154" s="2">
        <f t="shared" si="13"/>
        <v>0.39868180819727433</v>
      </c>
      <c r="AD154" s="1"/>
      <c r="AE154" s="1"/>
    </row>
    <row r="155" spans="1:31" ht="15.6">
      <c r="A155" s="1">
        <v>2018</v>
      </c>
      <c r="B155" s="3">
        <f t="shared" si="16"/>
        <v>6.4061254262924194E-2</v>
      </c>
      <c r="C155" s="3">
        <f>C154*$U155/$U154</f>
        <v>0.35473951146697025</v>
      </c>
      <c r="D155" s="3">
        <f t="shared" si="17"/>
        <v>4.8580508679151535E-2</v>
      </c>
      <c r="E155" s="3">
        <v>1.1499999999999999</v>
      </c>
      <c r="F155" s="3">
        <f>F154*$U155/$U154</f>
        <v>0.51188967194332802</v>
      </c>
      <c r="G155" s="3">
        <f>G154*$U155/$U154</f>
        <v>0.51623586257094967</v>
      </c>
      <c r="H155" s="3">
        <f>H154*$U155/$U154</f>
        <v>0.64041993987475554</v>
      </c>
      <c r="I155" s="3">
        <f>I154*$U155/$U154</f>
        <v>0.46637378700952076</v>
      </c>
      <c r="J155" s="3">
        <f>J154*$U155/$U154</f>
        <v>0.45956919577878136</v>
      </c>
      <c r="K155" s="3">
        <f t="shared" si="22"/>
        <v>0.2171950344927609</v>
      </c>
      <c r="L155" s="3">
        <v>1.01</v>
      </c>
      <c r="M155" s="3">
        <f>M154*$U155/$U154</f>
        <v>0.42961454363233903</v>
      </c>
      <c r="N155" s="3">
        <f t="shared" si="18"/>
        <v>0.84973663913515407</v>
      </c>
      <c r="O155" s="3">
        <f t="shared" si="19"/>
        <v>0.11502665281295776</v>
      </c>
      <c r="P155" s="3">
        <f t="shared" si="15"/>
        <v>0.20002682334541175</v>
      </c>
      <c r="Q155" s="3">
        <f t="shared" si="20"/>
        <v>1.8026626110076904</v>
      </c>
      <c r="R155" s="3">
        <f>R154*$U155/$U154</f>
        <v>0.6331856405311157</v>
      </c>
      <c r="S155" s="2">
        <f t="shared" si="8"/>
        <v>0.55701868685551825</v>
      </c>
      <c r="T155" s="2">
        <f t="shared" si="9"/>
        <v>0.49781486933871999</v>
      </c>
      <c r="U155" s="2">
        <f t="shared" si="12"/>
        <v>0.40309782134708549</v>
      </c>
      <c r="V155" s="2"/>
      <c r="W155" s="6">
        <v>20377.267067634486</v>
      </c>
      <c r="X155" s="7">
        <v>4076</v>
      </c>
      <c r="Y155" s="4">
        <f>X155/W155</f>
        <v>0.20002682334541175</v>
      </c>
      <c r="AA155" s="5">
        <v>11597.480195693448</v>
      </c>
      <c r="AB155" s="6">
        <v>4674.9189999999999</v>
      </c>
      <c r="AC155" s="2">
        <f t="shared" si="13"/>
        <v>0.40309782134708549</v>
      </c>
      <c r="AD155" s="1"/>
      <c r="AE155" s="1"/>
    </row>
    <row r="156" spans="1:31" ht="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AD156" s="1"/>
      <c r="AE156" s="1"/>
    </row>
    <row r="157" spans="1:31" ht="15.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AD157" s="1"/>
      <c r="AE157" s="1"/>
    </row>
    <row r="158" spans="1:31" ht="15.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AD158" s="1"/>
      <c r="AE158" s="1"/>
    </row>
    <row r="159" spans="1:31" ht="15.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AD159" s="1"/>
      <c r="AE159" s="1"/>
    </row>
    <row r="160" spans="1:31" ht="15.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AD160" s="1"/>
      <c r="AE160" s="1"/>
    </row>
    <row r="161" spans="1:31" ht="15.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AD161" s="1"/>
      <c r="AE161" s="1"/>
    </row>
    <row r="162" spans="1:31" ht="15.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AD162" s="1"/>
      <c r="AE162" s="1"/>
    </row>
    <row r="163" spans="1:31" ht="15.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AD163" s="1"/>
      <c r="AE163" s="1"/>
    </row>
    <row r="164" spans="1:31" ht="15.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AD164" s="1"/>
      <c r="AE164" s="1"/>
    </row>
    <row r="165" spans="1:31" ht="15.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AD165" s="1"/>
      <c r="AE165" s="1"/>
    </row>
    <row r="166" spans="1:31" ht="15.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AD166" s="1"/>
      <c r="AE166" s="1"/>
    </row>
    <row r="167" spans="1:31" ht="15.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AD167" s="1"/>
      <c r="AE167" s="1"/>
    </row>
    <row r="168" spans="1:31" ht="15.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AD168" s="1"/>
      <c r="AE168" s="1"/>
    </row>
    <row r="169" spans="1:31" ht="15.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AD169" s="1"/>
      <c r="AE169" s="1"/>
    </row>
    <row r="170" spans="1:31" ht="15.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AD170" s="1"/>
      <c r="AE170" s="1"/>
    </row>
    <row r="171" spans="1:31" ht="15.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AD171" s="1"/>
      <c r="AE171" s="1"/>
    </row>
    <row r="172" spans="1:31" ht="15.6">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31" ht="15.6">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31" ht="15.6">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31" ht="15.6">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31" ht="15.6">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6">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6">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6">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6">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6">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6">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6">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6">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6">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6">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6">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6">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6">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6">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6">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6">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sheetData>
  <mergeCells count="1">
    <mergeCell ref="W6:AC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zoomScale="70" zoomScaleNormal="70" workbookViewId="0">
      <pane xSplit="2" ySplit="5" topLeftCell="R27" activePane="bottomRight" state="frozen"/>
      <selection pane="topRight" activeCell="C1" sqref="C1"/>
      <selection pane="bottomLeft" activeCell="A6" sqref="A6"/>
      <selection pane="bottomRight" activeCell="C50" sqref="C50:V50"/>
    </sheetView>
  </sheetViews>
  <sheetFormatPr baseColWidth="10" defaultColWidth="8.88671875" defaultRowHeight="13.2"/>
  <cols>
    <col min="1" max="1" width="2" style="8" customWidth="1"/>
    <col min="2" max="2" width="113.88671875" style="8" customWidth="1"/>
    <col min="3" max="21" width="23.88671875" style="8" bestFit="1" customWidth="1"/>
    <col min="22" max="22" width="15.5546875" style="8" customWidth="1"/>
    <col min="23" max="16384" width="8.88671875" style="8"/>
  </cols>
  <sheetData>
    <row r="1" spans="1:22" s="25" customFormat="1" ht="30.15" customHeight="1">
      <c r="A1" s="27"/>
      <c r="B1" s="34" t="s">
        <v>92</v>
      </c>
      <c r="C1" s="34"/>
      <c r="D1" s="34"/>
      <c r="E1" s="34"/>
      <c r="F1" s="34"/>
      <c r="G1" s="34"/>
      <c r="H1" s="34"/>
      <c r="I1" s="34"/>
      <c r="J1" s="34"/>
      <c r="K1" s="34"/>
      <c r="L1" s="34"/>
      <c r="M1" s="34"/>
      <c r="N1" s="34"/>
      <c r="O1" s="34"/>
      <c r="P1" s="34"/>
      <c r="Q1" s="34"/>
      <c r="R1" s="34"/>
      <c r="S1" s="26"/>
      <c r="T1" s="26"/>
      <c r="U1" s="26"/>
    </row>
    <row r="2" spans="1:22" s="25" customFormat="1" ht="21.15" customHeight="1">
      <c r="A2" s="27"/>
      <c r="B2" s="35" t="s">
        <v>91</v>
      </c>
      <c r="C2" s="35"/>
      <c r="D2" s="35"/>
      <c r="E2" s="35"/>
      <c r="F2" s="35"/>
      <c r="G2" s="35"/>
      <c r="H2" s="35"/>
      <c r="I2" s="35"/>
      <c r="J2" s="35"/>
      <c r="K2" s="35"/>
      <c r="L2" s="35"/>
      <c r="M2" s="35"/>
      <c r="N2" s="35"/>
      <c r="O2" s="35"/>
      <c r="P2" s="35"/>
      <c r="Q2" s="35"/>
      <c r="R2" s="35"/>
      <c r="S2" s="26"/>
      <c r="T2" s="26"/>
      <c r="U2" s="26"/>
    </row>
    <row r="3" spans="1:22" s="25" customFormat="1" ht="19.350000000000001" customHeight="1">
      <c r="A3" s="27"/>
      <c r="B3" s="33"/>
      <c r="C3" s="33"/>
      <c r="D3" s="33"/>
      <c r="E3" s="33"/>
      <c r="F3" s="33"/>
      <c r="G3" s="33"/>
      <c r="H3" s="33"/>
      <c r="I3" s="26"/>
      <c r="J3" s="26"/>
      <c r="K3" s="26"/>
      <c r="L3" s="26"/>
      <c r="M3" s="26"/>
      <c r="N3" s="26"/>
      <c r="O3" s="26"/>
      <c r="P3" s="26"/>
      <c r="Q3" s="26"/>
      <c r="R3" s="26"/>
      <c r="S3" s="26"/>
      <c r="T3" s="26"/>
      <c r="U3" s="26"/>
    </row>
    <row r="4" spans="1:22" s="25" customFormat="1" ht="13.95" customHeight="1">
      <c r="A4" s="27"/>
      <c r="B4" s="26"/>
      <c r="C4" s="26"/>
      <c r="D4" s="26"/>
      <c r="E4" s="26"/>
      <c r="F4" s="26"/>
      <c r="G4" s="26"/>
      <c r="H4" s="26"/>
      <c r="I4" s="26"/>
      <c r="J4" s="26"/>
      <c r="K4" s="26"/>
      <c r="L4" s="26"/>
      <c r="M4" s="26"/>
      <c r="N4" s="26"/>
      <c r="O4" s="26"/>
      <c r="P4" s="26"/>
      <c r="Q4" s="26"/>
      <c r="R4" s="26"/>
      <c r="S4" s="26"/>
      <c r="T4" s="26"/>
      <c r="U4" s="26"/>
    </row>
    <row r="5" spans="1:22" s="19" customFormat="1" ht="67.2">
      <c r="A5" s="20"/>
      <c r="B5" s="24" t="s">
        <v>90</v>
      </c>
      <c r="C5" s="21" t="s">
        <v>89</v>
      </c>
      <c r="D5" s="21" t="s">
        <v>88</v>
      </c>
      <c r="E5" s="21" t="s">
        <v>87</v>
      </c>
      <c r="F5" s="21" t="s">
        <v>86</v>
      </c>
      <c r="G5" s="21" t="s">
        <v>85</v>
      </c>
      <c r="H5" s="21" t="s">
        <v>84</v>
      </c>
      <c r="I5" s="21" t="s">
        <v>83</v>
      </c>
      <c r="J5" s="21" t="s">
        <v>82</v>
      </c>
      <c r="K5" s="21" t="s">
        <v>81</v>
      </c>
      <c r="L5" s="21" t="s">
        <v>80</v>
      </c>
      <c r="M5" s="21" t="s">
        <v>79</v>
      </c>
      <c r="N5" s="21" t="s">
        <v>78</v>
      </c>
      <c r="O5" s="21" t="s">
        <v>77</v>
      </c>
      <c r="P5" s="21" t="s">
        <v>76</v>
      </c>
      <c r="Q5" s="21" t="s">
        <v>75</v>
      </c>
      <c r="R5" s="21" t="s">
        <v>74</v>
      </c>
      <c r="S5" s="21" t="s">
        <v>73</v>
      </c>
      <c r="T5" s="21" t="s">
        <v>72</v>
      </c>
      <c r="U5" s="21" t="s">
        <v>71</v>
      </c>
      <c r="V5" s="21" t="s">
        <v>70</v>
      </c>
    </row>
    <row r="6" spans="1:22" s="19" customFormat="1" ht="19.2" customHeight="1">
      <c r="A6" s="20"/>
      <c r="B6" s="16" t="s">
        <v>69</v>
      </c>
      <c r="C6" s="23">
        <v>116610</v>
      </c>
      <c r="D6" s="14">
        <v>117073</v>
      </c>
      <c r="E6" s="14">
        <v>126801</v>
      </c>
      <c r="F6" s="14">
        <v>130739</v>
      </c>
      <c r="G6" s="14">
        <v>130344</v>
      </c>
      <c r="H6" s="14">
        <v>125730</v>
      </c>
      <c r="I6" s="14">
        <v>163881</v>
      </c>
      <c r="J6" s="14">
        <v>176768</v>
      </c>
      <c r="K6" s="14">
        <v>201584</v>
      </c>
      <c r="L6" s="14">
        <v>217722</v>
      </c>
      <c r="M6" s="14">
        <v>266919</v>
      </c>
      <c r="N6" s="14">
        <v>367402</v>
      </c>
      <c r="O6" s="14">
        <v>423458</v>
      </c>
      <c r="P6" s="14">
        <v>438686</v>
      </c>
      <c r="Q6" s="14">
        <v>302940</v>
      </c>
      <c r="R6" s="14">
        <v>343630</v>
      </c>
      <c r="S6" s="14">
        <v>338713</v>
      </c>
      <c r="T6" s="14">
        <v>382061</v>
      </c>
      <c r="U6" s="14">
        <v>376300</v>
      </c>
    </row>
    <row r="7" spans="1:22" s="19" customFormat="1" ht="19.2" customHeight="1">
      <c r="A7" s="20"/>
      <c r="B7" s="16" t="s">
        <v>68</v>
      </c>
      <c r="C7" s="15">
        <v>254882</v>
      </c>
      <c r="D7" s="14">
        <v>258825</v>
      </c>
      <c r="E7" s="14">
        <v>264986</v>
      </c>
      <c r="F7" s="14">
        <v>234486</v>
      </c>
      <c r="G7" s="14">
        <v>175579</v>
      </c>
      <c r="H7" s="14">
        <v>153856</v>
      </c>
      <c r="I7" s="14">
        <v>154140</v>
      </c>
      <c r="J7" s="14">
        <v>142288</v>
      </c>
      <c r="K7" s="14">
        <v>139030</v>
      </c>
      <c r="L7" s="14">
        <v>160372</v>
      </c>
      <c r="M7" s="14">
        <v>195479</v>
      </c>
      <c r="N7" s="14">
        <v>224001</v>
      </c>
      <c r="O7" s="14">
        <v>244623</v>
      </c>
      <c r="P7" s="14">
        <v>250771</v>
      </c>
      <c r="Q7" s="14">
        <v>239288</v>
      </c>
      <c r="R7" s="14">
        <v>270250</v>
      </c>
      <c r="S7" s="14">
        <v>307243</v>
      </c>
      <c r="T7" s="14">
        <v>327859</v>
      </c>
      <c r="U7" s="14">
        <v>296201</v>
      </c>
    </row>
    <row r="8" spans="1:22" s="19" customFormat="1" ht="19.2" customHeight="1">
      <c r="A8" s="20"/>
      <c r="B8" s="16" t="s">
        <v>67</v>
      </c>
      <c r="C8" s="18">
        <v>29842</v>
      </c>
      <c r="D8" s="17">
        <v>26738</v>
      </c>
      <c r="E8" s="17">
        <v>32008</v>
      </c>
      <c r="F8" s="17">
        <v>31305</v>
      </c>
      <c r="G8" s="17">
        <v>29130</v>
      </c>
      <c r="H8" s="17">
        <v>23948</v>
      </c>
      <c r="I8" s="17">
        <v>16391</v>
      </c>
      <c r="J8" s="17">
        <v>10658</v>
      </c>
      <c r="K8" s="17">
        <v>9057</v>
      </c>
      <c r="L8" s="17">
        <v>13192</v>
      </c>
      <c r="M8" s="17">
        <v>62799</v>
      </c>
      <c r="N8" s="17">
        <v>71319</v>
      </c>
      <c r="O8" s="17">
        <v>85655</v>
      </c>
      <c r="P8" s="17">
        <v>86980</v>
      </c>
      <c r="Q8" s="17">
        <v>81538</v>
      </c>
      <c r="R8" s="17">
        <v>81298</v>
      </c>
      <c r="S8" s="17">
        <v>80384</v>
      </c>
      <c r="T8" s="17">
        <v>78752</v>
      </c>
      <c r="U8" s="17">
        <v>70214</v>
      </c>
    </row>
    <row r="9" spans="1:22" s="19" customFormat="1" ht="19.2" customHeight="1">
      <c r="A9" s="20"/>
      <c r="B9" s="16" t="s">
        <v>66</v>
      </c>
      <c r="C9" s="18">
        <v>225040</v>
      </c>
      <c r="D9" s="17">
        <v>232087</v>
      </c>
      <c r="E9" s="17">
        <v>232978</v>
      </c>
      <c r="F9" s="17">
        <v>203181</v>
      </c>
      <c r="G9" s="17">
        <v>146449</v>
      </c>
      <c r="H9" s="17">
        <v>129908</v>
      </c>
      <c r="I9" s="17">
        <v>137749</v>
      </c>
      <c r="J9" s="17">
        <v>131630</v>
      </c>
      <c r="K9" s="17">
        <v>129973</v>
      </c>
      <c r="L9" s="17">
        <v>147180</v>
      </c>
      <c r="M9" s="17">
        <v>132680</v>
      </c>
      <c r="N9" s="17">
        <v>152681</v>
      </c>
      <c r="O9" s="17">
        <v>158968</v>
      </c>
      <c r="P9" s="17">
        <v>163791</v>
      </c>
      <c r="Q9" s="17">
        <v>157750</v>
      </c>
      <c r="R9" s="17">
        <v>188951</v>
      </c>
      <c r="S9" s="17">
        <v>226860</v>
      </c>
      <c r="T9" s="17">
        <v>249107</v>
      </c>
      <c r="U9" s="17">
        <v>225987</v>
      </c>
    </row>
    <row r="10" spans="1:22" s="19" customFormat="1" ht="19.2" customHeight="1">
      <c r="A10" s="20"/>
      <c r="B10" s="16" t="s">
        <v>65</v>
      </c>
      <c r="C10" s="15">
        <v>14385</v>
      </c>
      <c r="D10" s="14">
        <v>15786</v>
      </c>
      <c r="E10" s="14">
        <v>24804</v>
      </c>
      <c r="F10" s="14">
        <v>19823</v>
      </c>
      <c r="G10" s="14">
        <v>17415</v>
      </c>
      <c r="H10" s="14">
        <v>16974</v>
      </c>
      <c r="I10" s="14">
        <v>23693</v>
      </c>
      <c r="J10" s="14">
        <v>23404</v>
      </c>
      <c r="K10" s="14">
        <v>41975</v>
      </c>
      <c r="L10" s="14">
        <v>234293</v>
      </c>
      <c r="M10" s="14">
        <v>32151</v>
      </c>
      <c r="N10" s="14">
        <v>26940</v>
      </c>
      <c r="O10" s="14">
        <v>98226</v>
      </c>
      <c r="P10" s="14">
        <v>32727</v>
      </c>
      <c r="Q10" s="14">
        <v>22464</v>
      </c>
      <c r="R10" s="14">
        <v>27940</v>
      </c>
      <c r="S10" s="14">
        <v>31110</v>
      </c>
      <c r="T10" s="14">
        <v>30719</v>
      </c>
      <c r="U10" s="14">
        <v>38079</v>
      </c>
    </row>
    <row r="11" spans="1:22" s="19" customFormat="1" ht="19.2" customHeight="1">
      <c r="A11" s="20"/>
      <c r="B11" s="16" t="s">
        <v>64</v>
      </c>
      <c r="C11" s="15">
        <v>6050</v>
      </c>
      <c r="D11" s="14">
        <v>3750</v>
      </c>
      <c r="E11" s="14">
        <v>5707</v>
      </c>
      <c r="F11" s="14">
        <v>4190</v>
      </c>
      <c r="G11" s="14">
        <v>6049</v>
      </c>
      <c r="H11" s="14">
        <v>6849</v>
      </c>
      <c r="I11" s="14">
        <v>9185</v>
      </c>
      <c r="J11" s="14">
        <v>12292</v>
      </c>
      <c r="K11" s="14">
        <v>18822</v>
      </c>
      <c r="L11" s="14">
        <v>18651</v>
      </c>
      <c r="M11" s="14">
        <v>15193</v>
      </c>
      <c r="N11" s="14">
        <v>22603</v>
      </c>
      <c r="O11" s="14">
        <v>25355</v>
      </c>
      <c r="P11" s="14">
        <v>19069</v>
      </c>
      <c r="Q11" s="14">
        <v>20101</v>
      </c>
      <c r="R11" s="14">
        <v>18905</v>
      </c>
      <c r="S11" s="14">
        <v>20242</v>
      </c>
      <c r="T11" s="14">
        <v>19082</v>
      </c>
      <c r="U11" s="14">
        <v>19364</v>
      </c>
    </row>
    <row r="12" spans="1:22" s="19" customFormat="1" ht="19.2" customHeight="1">
      <c r="A12" s="20"/>
      <c r="B12" s="16" t="s">
        <v>63</v>
      </c>
      <c r="C12" s="18">
        <v>6050</v>
      </c>
      <c r="D12" s="17">
        <v>3750</v>
      </c>
      <c r="E12" s="17">
        <v>5707</v>
      </c>
      <c r="F12" s="17">
        <v>4190</v>
      </c>
      <c r="G12" s="17">
        <v>6049</v>
      </c>
      <c r="H12" s="17">
        <v>6849</v>
      </c>
      <c r="I12" s="17">
        <v>9185</v>
      </c>
      <c r="J12" s="17">
        <v>12292</v>
      </c>
      <c r="K12" s="17">
        <v>18822</v>
      </c>
      <c r="L12" s="17">
        <v>18651</v>
      </c>
      <c r="M12" s="17">
        <v>15193</v>
      </c>
      <c r="N12" s="17">
        <v>22603</v>
      </c>
      <c r="O12" s="17">
        <v>25355</v>
      </c>
      <c r="P12" s="17">
        <v>19069</v>
      </c>
      <c r="Q12" s="17">
        <v>20101</v>
      </c>
      <c r="R12" s="17">
        <v>18905</v>
      </c>
      <c r="S12" s="17">
        <v>20242</v>
      </c>
      <c r="T12" s="17">
        <v>19082</v>
      </c>
      <c r="U12" s="17">
        <v>19364</v>
      </c>
    </row>
    <row r="13" spans="1:22" s="19" customFormat="1" ht="19.2" customHeight="1">
      <c r="A13" s="20"/>
      <c r="B13" s="16" t="s">
        <v>62</v>
      </c>
      <c r="C13" s="18">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row>
    <row r="14" spans="1:22" s="19" customFormat="1" ht="19.2" customHeight="1">
      <c r="A14" s="20"/>
      <c r="B14" s="16" t="s">
        <v>61</v>
      </c>
      <c r="C14" s="15">
        <v>248815</v>
      </c>
      <c r="D14" s="14">
        <v>268648</v>
      </c>
      <c r="E14" s="14">
        <v>203597</v>
      </c>
      <c r="F14" s="14">
        <v>227654</v>
      </c>
      <c r="G14" s="14">
        <v>298163</v>
      </c>
      <c r="H14" s="14">
        <v>345112</v>
      </c>
      <c r="I14" s="14">
        <v>405966</v>
      </c>
      <c r="J14" s="14">
        <v>450541</v>
      </c>
      <c r="K14" s="14">
        <v>637178</v>
      </c>
      <c r="L14" s="14">
        <v>860312</v>
      </c>
      <c r="M14" s="14">
        <v>749890</v>
      </c>
      <c r="N14" s="14">
        <v>546747</v>
      </c>
      <c r="O14" s="14">
        <v>863568</v>
      </c>
      <c r="P14" s="14">
        <v>1126019</v>
      </c>
      <c r="Q14" s="14">
        <v>752288</v>
      </c>
      <c r="R14" s="14">
        <v>630341</v>
      </c>
      <c r="S14" s="14">
        <v>558989</v>
      </c>
      <c r="T14" s="14">
        <v>595873</v>
      </c>
      <c r="U14" s="14">
        <v>764310</v>
      </c>
    </row>
    <row r="15" spans="1:22" s="19" customFormat="1" ht="19.2" customHeight="1">
      <c r="A15" s="20"/>
      <c r="B15" s="16" t="s">
        <v>60</v>
      </c>
      <c r="C15" s="18">
        <v>161987</v>
      </c>
      <c r="D15" s="17">
        <v>222988</v>
      </c>
      <c r="E15" s="17">
        <v>142000</v>
      </c>
      <c r="F15" s="17">
        <v>180000</v>
      </c>
      <c r="G15" s="17">
        <v>253001</v>
      </c>
      <c r="H15" s="17">
        <v>270000</v>
      </c>
      <c r="I15" s="17">
        <v>315000</v>
      </c>
      <c r="J15" s="17">
        <v>330453</v>
      </c>
      <c r="K15" s="17">
        <v>368607</v>
      </c>
      <c r="L15" s="17">
        <v>239527</v>
      </c>
      <c r="M15" s="17">
        <v>79277</v>
      </c>
      <c r="N15" s="17">
        <v>227865</v>
      </c>
      <c r="O15" s="17">
        <v>144755</v>
      </c>
      <c r="P15" s="17">
        <v>89661</v>
      </c>
      <c r="Q15" s="17">
        <v>168662</v>
      </c>
      <c r="R15" s="17">
        <v>156129</v>
      </c>
      <c r="S15" s="17">
        <v>88978</v>
      </c>
      <c r="T15" s="17">
        <v>39131</v>
      </c>
      <c r="U15" s="17">
        <v>3372</v>
      </c>
    </row>
    <row r="16" spans="1:22" s="19" customFormat="1" ht="19.2" customHeight="1">
      <c r="A16" s="20"/>
      <c r="B16" s="16" t="s">
        <v>59</v>
      </c>
      <c r="C16" s="18">
        <v>74996</v>
      </c>
      <c r="D16" s="17">
        <v>45000</v>
      </c>
      <c r="E16" s="17">
        <v>60000</v>
      </c>
      <c r="F16" s="17">
        <v>45000</v>
      </c>
      <c r="G16" s="17">
        <v>45000</v>
      </c>
      <c r="H16" s="17">
        <v>75000</v>
      </c>
      <c r="I16" s="17">
        <v>90017</v>
      </c>
      <c r="J16" s="17">
        <v>120000</v>
      </c>
      <c r="K16" s="17">
        <v>268477</v>
      </c>
      <c r="L16" s="17">
        <v>616662</v>
      </c>
      <c r="M16" s="17">
        <v>669297</v>
      </c>
      <c r="N16" s="17">
        <v>298217</v>
      </c>
      <c r="O16" s="17">
        <v>703894</v>
      </c>
      <c r="P16" s="17">
        <v>1035771</v>
      </c>
      <c r="Q16" s="17">
        <v>583325</v>
      </c>
      <c r="R16" s="17">
        <v>473285</v>
      </c>
      <c r="S16" s="17">
        <v>469543</v>
      </c>
      <c r="T16" s="17">
        <v>556570</v>
      </c>
      <c r="U16" s="17">
        <v>760639</v>
      </c>
    </row>
    <row r="17" spans="1:22" s="19" customFormat="1" ht="19.2" customHeight="1">
      <c r="A17" s="20"/>
      <c r="B17" s="16" t="s">
        <v>58</v>
      </c>
      <c r="C17" s="18">
        <v>0</v>
      </c>
      <c r="D17" s="17">
        <v>0</v>
      </c>
      <c r="E17" s="17">
        <v>0</v>
      </c>
      <c r="F17" s="17">
        <v>0</v>
      </c>
      <c r="G17" s="17">
        <v>0</v>
      </c>
      <c r="H17" s="17">
        <v>0</v>
      </c>
      <c r="I17" s="17">
        <v>0</v>
      </c>
      <c r="J17" s="17">
        <v>0</v>
      </c>
      <c r="K17" s="17">
        <v>0</v>
      </c>
      <c r="L17" s="17">
        <v>0</v>
      </c>
      <c r="M17" s="17">
        <v>0</v>
      </c>
      <c r="N17" s="17">
        <v>20623</v>
      </c>
      <c r="O17" s="17">
        <v>0</v>
      </c>
      <c r="P17" s="17">
        <v>0</v>
      </c>
      <c r="Q17" s="17">
        <v>0</v>
      </c>
      <c r="R17" s="17">
        <v>0</v>
      </c>
      <c r="S17" s="17">
        <v>0</v>
      </c>
      <c r="T17" s="17">
        <v>0</v>
      </c>
      <c r="U17" s="17">
        <v>0</v>
      </c>
    </row>
    <row r="18" spans="1:22" s="19" customFormat="1" ht="19.2" customHeight="1">
      <c r="A18" s="20"/>
      <c r="B18" s="16" t="s">
        <v>57</v>
      </c>
      <c r="C18" s="18">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row>
    <row r="19" spans="1:22" s="19" customFormat="1" ht="19.2" customHeight="1">
      <c r="A19" s="20"/>
      <c r="B19" s="16" t="s">
        <v>56</v>
      </c>
      <c r="C19" s="18">
        <v>11429</v>
      </c>
      <c r="D19" s="17">
        <v>608</v>
      </c>
      <c r="E19" s="17">
        <v>1573</v>
      </c>
      <c r="F19" s="17">
        <v>2621</v>
      </c>
      <c r="G19" s="17">
        <v>134</v>
      </c>
      <c r="H19" s="17">
        <v>109</v>
      </c>
      <c r="I19" s="17">
        <v>949</v>
      </c>
      <c r="J19" s="17">
        <v>88</v>
      </c>
      <c r="K19" s="17">
        <v>91</v>
      </c>
      <c r="L19" s="17">
        <v>4057</v>
      </c>
      <c r="M19" s="17">
        <v>1289</v>
      </c>
      <c r="N19" s="17">
        <v>25</v>
      </c>
      <c r="O19" s="17">
        <v>14823</v>
      </c>
      <c r="P19" s="17">
        <v>587</v>
      </c>
      <c r="Q19" s="17">
        <v>301</v>
      </c>
      <c r="R19" s="17">
        <v>924</v>
      </c>
      <c r="S19" s="17">
        <v>468</v>
      </c>
      <c r="T19" s="17">
        <v>172</v>
      </c>
      <c r="U19" s="17">
        <v>299</v>
      </c>
    </row>
    <row r="20" spans="1:22" s="19" customFormat="1" ht="19.2" customHeight="1">
      <c r="A20" s="20"/>
      <c r="B20" s="16" t="s">
        <v>55</v>
      </c>
      <c r="C20" s="18">
        <v>404</v>
      </c>
      <c r="D20" s="17">
        <v>53</v>
      </c>
      <c r="E20" s="17">
        <v>24</v>
      </c>
      <c r="F20" s="17">
        <v>33</v>
      </c>
      <c r="G20" s="17">
        <v>28</v>
      </c>
      <c r="H20" s="17">
        <v>3</v>
      </c>
      <c r="I20" s="17">
        <v>0</v>
      </c>
      <c r="J20" s="17">
        <v>0</v>
      </c>
      <c r="K20" s="17">
        <v>2</v>
      </c>
      <c r="L20" s="17">
        <v>66</v>
      </c>
      <c r="M20" s="17">
        <v>27</v>
      </c>
      <c r="N20" s="17">
        <v>17</v>
      </c>
      <c r="O20" s="17">
        <v>97</v>
      </c>
      <c r="P20" s="17">
        <v>0</v>
      </c>
      <c r="Q20" s="17">
        <v>0</v>
      </c>
      <c r="R20" s="17">
        <v>2</v>
      </c>
      <c r="S20" s="17">
        <v>0</v>
      </c>
      <c r="T20" s="17">
        <v>0</v>
      </c>
      <c r="U20" s="17">
        <v>0</v>
      </c>
    </row>
    <row r="21" spans="1:22" s="19" customFormat="1" ht="19.2" customHeight="1">
      <c r="A21" s="20"/>
      <c r="B21" s="16" t="s">
        <v>54</v>
      </c>
      <c r="C21" s="15">
        <v>1842</v>
      </c>
      <c r="D21" s="14">
        <v>578</v>
      </c>
      <c r="E21" s="14">
        <v>488</v>
      </c>
      <c r="F21" s="14">
        <v>147</v>
      </c>
      <c r="G21" s="14">
        <v>729</v>
      </c>
      <c r="H21" s="14">
        <v>3763</v>
      </c>
      <c r="I21" s="14">
        <v>3636</v>
      </c>
      <c r="J21" s="14">
        <v>11036</v>
      </c>
      <c r="K21" s="14">
        <v>23798</v>
      </c>
      <c r="L21" s="14">
        <v>56988</v>
      </c>
      <c r="M21" s="14">
        <v>26282</v>
      </c>
      <c r="N21" s="14">
        <v>45655</v>
      </c>
      <c r="O21" s="14">
        <v>176490</v>
      </c>
      <c r="P21" s="14">
        <v>202764</v>
      </c>
      <c r="Q21" s="14">
        <v>74849</v>
      </c>
      <c r="R21" s="14">
        <v>59942</v>
      </c>
      <c r="S21" s="14">
        <v>107864</v>
      </c>
      <c r="T21" s="14">
        <v>69134</v>
      </c>
      <c r="U21" s="14">
        <v>37563</v>
      </c>
    </row>
    <row r="22" spans="1:22" s="19" customFormat="1" ht="19.2" customHeight="1">
      <c r="A22" s="20"/>
      <c r="B22" s="16" t="s">
        <v>53</v>
      </c>
      <c r="C22" s="15">
        <v>23521</v>
      </c>
      <c r="D22" s="14">
        <v>26071</v>
      </c>
      <c r="E22" s="14">
        <v>24417</v>
      </c>
      <c r="F22" s="14">
        <v>27828</v>
      </c>
      <c r="G22" s="14">
        <v>54466</v>
      </c>
      <c r="H22" s="14">
        <v>70244</v>
      </c>
      <c r="I22" s="14">
        <v>92367</v>
      </c>
      <c r="J22" s="14">
        <v>77614</v>
      </c>
      <c r="K22" s="14">
        <v>143983</v>
      </c>
      <c r="L22" s="14">
        <v>271196</v>
      </c>
      <c r="M22" s="14">
        <v>328652</v>
      </c>
      <c r="N22" s="14">
        <v>457415</v>
      </c>
      <c r="O22" s="14">
        <v>618764</v>
      </c>
      <c r="P22" s="14">
        <v>586133</v>
      </c>
      <c r="Q22" s="14">
        <v>590008</v>
      </c>
      <c r="R22" s="14">
        <v>590265</v>
      </c>
      <c r="S22" s="14">
        <v>1161004</v>
      </c>
      <c r="T22" s="14">
        <v>1974866</v>
      </c>
      <c r="U22" s="14">
        <v>2660726</v>
      </c>
    </row>
    <row r="23" spans="1:22" s="19" customFormat="1" ht="19.2" customHeight="1">
      <c r="A23" s="20"/>
      <c r="B23" s="16" t="s">
        <v>52</v>
      </c>
      <c r="C23" s="18">
        <v>0</v>
      </c>
      <c r="D23" s="18">
        <v>0</v>
      </c>
      <c r="E23" s="18">
        <v>0</v>
      </c>
      <c r="F23" s="18">
        <v>0</v>
      </c>
      <c r="G23" s="18">
        <v>0</v>
      </c>
      <c r="H23" s="18">
        <v>0</v>
      </c>
      <c r="I23" s="18">
        <v>0</v>
      </c>
      <c r="J23" s="18">
        <v>0</v>
      </c>
      <c r="K23" s="18">
        <v>0</v>
      </c>
      <c r="L23" s="17">
        <v>0</v>
      </c>
      <c r="M23" s="17">
        <v>28782</v>
      </c>
      <c r="N23" s="17">
        <v>134829</v>
      </c>
      <c r="O23" s="17">
        <v>273854</v>
      </c>
      <c r="P23" s="17">
        <v>277153</v>
      </c>
      <c r="Q23" s="17">
        <v>235930</v>
      </c>
      <c r="R23" s="17">
        <v>217242</v>
      </c>
      <c r="S23" s="17">
        <v>803135</v>
      </c>
      <c r="T23" s="17">
        <v>1653995</v>
      </c>
      <c r="U23" s="17">
        <v>2386012</v>
      </c>
    </row>
    <row r="24" spans="1:22" s="19" customFormat="1" ht="19.2" customHeight="1">
      <c r="A24" s="20"/>
      <c r="B24" s="16" t="s">
        <v>51</v>
      </c>
      <c r="C24" s="18">
        <v>23521</v>
      </c>
      <c r="D24" s="18">
        <v>26071</v>
      </c>
      <c r="E24" s="18">
        <v>24417</v>
      </c>
      <c r="F24" s="18">
        <v>27828</v>
      </c>
      <c r="G24" s="18">
        <v>54466</v>
      </c>
      <c r="H24" s="18">
        <v>70244</v>
      </c>
      <c r="I24" s="18">
        <v>92367</v>
      </c>
      <c r="J24" s="18">
        <v>77614</v>
      </c>
      <c r="K24" s="18">
        <v>143983</v>
      </c>
      <c r="L24" s="17">
        <v>271196</v>
      </c>
      <c r="M24" s="17">
        <v>299870</v>
      </c>
      <c r="N24" s="17">
        <v>322586</v>
      </c>
      <c r="O24" s="17">
        <v>344910</v>
      </c>
      <c r="P24" s="17">
        <v>308979</v>
      </c>
      <c r="Q24" s="17">
        <v>354078</v>
      </c>
      <c r="R24" s="17">
        <v>373022</v>
      </c>
      <c r="S24" s="17">
        <v>357869</v>
      </c>
      <c r="T24" s="17">
        <v>320870</v>
      </c>
      <c r="U24" s="17">
        <v>274714</v>
      </c>
    </row>
    <row r="25" spans="1:22" s="19" customFormat="1" ht="19.2" customHeight="1">
      <c r="A25" s="20"/>
      <c r="B25" s="16" t="s">
        <v>50</v>
      </c>
      <c r="C25" s="15">
        <v>59180</v>
      </c>
      <c r="D25" s="14">
        <v>57671</v>
      </c>
      <c r="E25" s="14">
        <v>67722</v>
      </c>
      <c r="F25" s="14">
        <v>44486</v>
      </c>
      <c r="G25" s="14">
        <v>42686</v>
      </c>
      <c r="H25" s="14">
        <v>41317</v>
      </c>
      <c r="I25" s="14">
        <v>40113</v>
      </c>
      <c r="J25" s="14">
        <v>39359</v>
      </c>
      <c r="K25" s="14">
        <v>37062</v>
      </c>
      <c r="L25" s="14">
        <v>37438</v>
      </c>
      <c r="M25" s="14">
        <v>36171</v>
      </c>
      <c r="N25" s="14">
        <v>34954</v>
      </c>
      <c r="O25" s="14">
        <v>33926</v>
      </c>
      <c r="P25" s="14">
        <v>29961</v>
      </c>
      <c r="Q25" s="14">
        <v>28287</v>
      </c>
      <c r="R25" s="14">
        <v>26715</v>
      </c>
      <c r="S25" s="14">
        <v>25145</v>
      </c>
      <c r="T25" s="14">
        <v>26460</v>
      </c>
      <c r="U25" s="14">
        <v>25015</v>
      </c>
    </row>
    <row r="26" spans="1:22" s="19" customFormat="1" ht="19.2" customHeight="1">
      <c r="A26" s="20"/>
      <c r="B26" s="16" t="s">
        <v>49</v>
      </c>
      <c r="C26" s="15">
        <v>81567</v>
      </c>
      <c r="D26" s="14">
        <v>87676</v>
      </c>
      <c r="E26" s="14">
        <v>95567</v>
      </c>
      <c r="F26" s="14">
        <v>105808</v>
      </c>
      <c r="G26" s="14">
        <v>109365</v>
      </c>
      <c r="H26" s="14">
        <v>120479</v>
      </c>
      <c r="I26" s="14">
        <v>145635</v>
      </c>
      <c r="J26" s="14">
        <v>216728</v>
      </c>
      <c r="K26" s="14">
        <v>264454</v>
      </c>
      <c r="L26" s="14">
        <v>218135</v>
      </c>
      <c r="M26" s="14">
        <v>252288</v>
      </c>
      <c r="N26" s="14">
        <v>276493</v>
      </c>
      <c r="O26" s="14">
        <v>248860</v>
      </c>
      <c r="P26" s="14">
        <v>276482</v>
      </c>
      <c r="Q26" s="14">
        <v>243063</v>
      </c>
      <c r="R26" s="14">
        <v>240254</v>
      </c>
      <c r="S26" s="14">
        <v>229802</v>
      </c>
      <c r="T26" s="14">
        <v>235368</v>
      </c>
      <c r="U26" s="14">
        <v>250052</v>
      </c>
    </row>
    <row r="27" spans="1:22" s="19" customFormat="1" ht="19.2" customHeight="1">
      <c r="A27" s="20"/>
      <c r="B27" s="13" t="s">
        <v>48</v>
      </c>
      <c r="C27" s="12">
        <v>806853</v>
      </c>
      <c r="D27" s="11">
        <v>836078</v>
      </c>
      <c r="E27" s="11">
        <v>814089</v>
      </c>
      <c r="F27" s="11">
        <v>795161</v>
      </c>
      <c r="G27" s="11">
        <v>834796</v>
      </c>
      <c r="H27" s="11">
        <v>884324</v>
      </c>
      <c r="I27" s="11">
        <v>1038616</v>
      </c>
      <c r="J27" s="11">
        <v>1150030</v>
      </c>
      <c r="K27" s="11">
        <v>1507887</v>
      </c>
      <c r="L27" s="11">
        <v>2075107</v>
      </c>
      <c r="M27" s="11">
        <v>1903024</v>
      </c>
      <c r="N27" s="11">
        <v>2002210</v>
      </c>
      <c r="O27" s="11">
        <v>2733270</v>
      </c>
      <c r="P27" s="11">
        <v>2962613</v>
      </c>
      <c r="Q27" s="11">
        <v>2273287</v>
      </c>
      <c r="R27" s="11">
        <v>2208240</v>
      </c>
      <c r="S27" s="11">
        <v>2780112</v>
      </c>
      <c r="T27" s="11">
        <v>3661423</v>
      </c>
      <c r="U27" s="11">
        <v>4467611</v>
      </c>
      <c r="V27" s="11">
        <v>4674919</v>
      </c>
    </row>
    <row r="28" spans="1:22" s="19" customFormat="1" ht="27" customHeight="1">
      <c r="A28" s="20"/>
      <c r="B28" s="13" t="s">
        <v>47</v>
      </c>
      <c r="C28" s="22"/>
      <c r="D28" s="21"/>
      <c r="E28" s="21"/>
      <c r="F28" s="21"/>
      <c r="G28" s="21"/>
      <c r="H28" s="21"/>
      <c r="I28" s="21"/>
      <c r="J28" s="21"/>
      <c r="K28" s="21"/>
      <c r="L28" s="21"/>
      <c r="M28" s="21"/>
      <c r="N28" s="21"/>
      <c r="O28" s="21"/>
      <c r="P28" s="21"/>
      <c r="Q28" s="21"/>
      <c r="R28" s="21"/>
      <c r="S28" s="21"/>
      <c r="T28" s="21"/>
      <c r="U28" s="21"/>
    </row>
    <row r="29" spans="1:22" s="19" customFormat="1" ht="19.2" customHeight="1">
      <c r="A29" s="20"/>
      <c r="B29" s="16" t="s">
        <v>46</v>
      </c>
      <c r="C29" s="15">
        <v>374964</v>
      </c>
      <c r="D29" s="14">
        <v>371370</v>
      </c>
      <c r="E29" s="14">
        <v>269558</v>
      </c>
      <c r="F29" s="14">
        <v>371866</v>
      </c>
      <c r="G29" s="14">
        <v>436128</v>
      </c>
      <c r="H29" s="14">
        <v>501256</v>
      </c>
      <c r="I29" s="14">
        <v>565216</v>
      </c>
      <c r="J29" s="14">
        <v>628238</v>
      </c>
      <c r="K29" s="14">
        <v>676678</v>
      </c>
      <c r="L29" s="14">
        <v>762921</v>
      </c>
      <c r="M29" s="14">
        <v>806522</v>
      </c>
      <c r="N29" s="14">
        <v>839702</v>
      </c>
      <c r="O29" s="14">
        <v>888676</v>
      </c>
      <c r="P29" s="14">
        <v>912592</v>
      </c>
      <c r="Q29" s="14">
        <v>956185</v>
      </c>
      <c r="R29" s="14">
        <v>1016616</v>
      </c>
      <c r="S29" s="14">
        <v>1083539</v>
      </c>
      <c r="T29" s="14">
        <v>1126215</v>
      </c>
      <c r="U29" s="14">
        <v>1170716</v>
      </c>
    </row>
    <row r="30" spans="1:22" s="19" customFormat="1" ht="19.2" customHeight="1">
      <c r="A30" s="20"/>
      <c r="B30" s="16" t="s">
        <v>45</v>
      </c>
      <c r="C30" s="15">
        <v>117301</v>
      </c>
      <c r="D30" s="14">
        <v>124642</v>
      </c>
      <c r="E30" s="14">
        <v>148072</v>
      </c>
      <c r="F30" s="14">
        <v>133565</v>
      </c>
      <c r="G30" s="14">
        <v>147328</v>
      </c>
      <c r="H30" s="14">
        <v>138735</v>
      </c>
      <c r="I30" s="14">
        <v>155535</v>
      </c>
      <c r="J30" s="14">
        <v>174051</v>
      </c>
      <c r="K30" s="14">
        <v>379183</v>
      </c>
      <c r="L30" s="14">
        <v>492310</v>
      </c>
      <c r="M30" s="14">
        <v>395614</v>
      </c>
      <c r="N30" s="14">
        <v>378008</v>
      </c>
      <c r="O30" s="14">
        <v>849477</v>
      </c>
      <c r="P30" s="14">
        <v>925386</v>
      </c>
      <c r="Q30" s="14">
        <v>473155</v>
      </c>
      <c r="R30" s="14">
        <v>366511</v>
      </c>
      <c r="S30" s="14">
        <v>768333</v>
      </c>
      <c r="T30" s="14">
        <v>1313264</v>
      </c>
      <c r="U30" s="14">
        <v>1881596</v>
      </c>
    </row>
    <row r="31" spans="1:22" s="10" customFormat="1" ht="19.2" customHeight="1">
      <c r="B31" s="16" t="s">
        <v>44</v>
      </c>
      <c r="C31" s="18">
        <v>114672</v>
      </c>
      <c r="D31" s="17">
        <v>124402</v>
      </c>
      <c r="E31" s="17">
        <v>147580</v>
      </c>
      <c r="F31" s="17">
        <v>133495</v>
      </c>
      <c r="G31" s="17">
        <v>147247</v>
      </c>
      <c r="H31" s="17">
        <v>138624</v>
      </c>
      <c r="I31" s="17">
        <v>155283</v>
      </c>
      <c r="J31" s="17">
        <v>173482</v>
      </c>
      <c r="K31" s="17">
        <v>267337</v>
      </c>
      <c r="L31" s="17">
        <v>291710</v>
      </c>
      <c r="M31" s="17">
        <v>233490</v>
      </c>
      <c r="N31" s="17">
        <v>212739</v>
      </c>
      <c r="O31" s="17">
        <v>223539</v>
      </c>
      <c r="P31" s="17">
        <v>447112</v>
      </c>
      <c r="Q31" s="17">
        <v>282578</v>
      </c>
      <c r="R31" s="17">
        <v>318245</v>
      </c>
      <c r="S31" s="17">
        <v>555778</v>
      </c>
      <c r="T31" s="17">
        <v>888988</v>
      </c>
      <c r="U31" s="17">
        <v>1185792</v>
      </c>
    </row>
    <row r="32" spans="1:22" s="10" customFormat="1" ht="19.2" customHeight="1">
      <c r="B32" s="16" t="s">
        <v>43</v>
      </c>
      <c r="C32" s="18">
        <v>2618</v>
      </c>
      <c r="D32" s="17">
        <v>240</v>
      </c>
      <c r="E32" s="17">
        <v>488</v>
      </c>
      <c r="F32" s="17">
        <v>70</v>
      </c>
      <c r="G32" s="17">
        <v>80</v>
      </c>
      <c r="H32" s="17">
        <v>106</v>
      </c>
      <c r="I32" s="17">
        <v>252</v>
      </c>
      <c r="J32" s="17">
        <v>567</v>
      </c>
      <c r="K32" s="17">
        <v>8831</v>
      </c>
      <c r="L32" s="17">
        <v>200487</v>
      </c>
      <c r="M32" s="17">
        <v>162117</v>
      </c>
      <c r="N32" s="17">
        <v>104458</v>
      </c>
      <c r="O32" s="17">
        <v>413882</v>
      </c>
      <c r="P32" s="17">
        <v>280219</v>
      </c>
      <c r="Q32" s="17">
        <v>85658</v>
      </c>
      <c r="R32" s="17">
        <v>48266</v>
      </c>
      <c r="S32" s="17">
        <v>212415</v>
      </c>
      <c r="T32" s="17">
        <v>424208</v>
      </c>
      <c r="U32" s="17">
        <v>695801</v>
      </c>
    </row>
    <row r="33" spans="2:21" s="10" customFormat="1" ht="19.2" customHeight="1">
      <c r="B33" s="16" t="s">
        <v>42</v>
      </c>
      <c r="C33" s="18">
        <v>0</v>
      </c>
      <c r="D33" s="17">
        <v>0</v>
      </c>
      <c r="E33" s="17">
        <v>0</v>
      </c>
      <c r="F33" s="17">
        <v>0</v>
      </c>
      <c r="G33" s="17">
        <v>0</v>
      </c>
      <c r="H33" s="17">
        <v>0</v>
      </c>
      <c r="I33" s="17">
        <v>0</v>
      </c>
      <c r="J33" s="17">
        <v>0</v>
      </c>
      <c r="K33" s="17">
        <v>101580</v>
      </c>
      <c r="L33" s="17">
        <v>0</v>
      </c>
      <c r="M33" s="17">
        <v>0</v>
      </c>
      <c r="N33" s="17">
        <v>60784</v>
      </c>
      <c r="O33" s="17">
        <v>211000</v>
      </c>
      <c r="P33" s="17">
        <v>197559</v>
      </c>
      <c r="Q33" s="17">
        <v>104842</v>
      </c>
      <c r="R33" s="17">
        <v>0</v>
      </c>
      <c r="S33" s="17">
        <v>0</v>
      </c>
      <c r="T33" s="17">
        <v>0</v>
      </c>
      <c r="U33" s="17">
        <v>0</v>
      </c>
    </row>
    <row r="34" spans="2:21" s="10" customFormat="1" ht="19.2" customHeight="1">
      <c r="B34" s="16" t="s">
        <v>41</v>
      </c>
      <c r="C34" s="18">
        <v>0</v>
      </c>
      <c r="D34" s="17">
        <v>0</v>
      </c>
      <c r="E34" s="17">
        <v>0</v>
      </c>
      <c r="F34" s="17">
        <v>0</v>
      </c>
      <c r="G34" s="17">
        <v>0</v>
      </c>
      <c r="H34" s="17">
        <v>0</v>
      </c>
      <c r="I34" s="17">
        <v>0</v>
      </c>
      <c r="J34" s="17">
        <v>0</v>
      </c>
      <c r="K34" s="17">
        <v>0</v>
      </c>
      <c r="L34" s="17">
        <v>0</v>
      </c>
      <c r="M34" s="17">
        <v>0</v>
      </c>
      <c r="N34" s="17">
        <v>0</v>
      </c>
      <c r="O34" s="17">
        <v>0</v>
      </c>
      <c r="P34" s="17">
        <v>0</v>
      </c>
      <c r="Q34" s="17">
        <v>0</v>
      </c>
      <c r="R34" s="17">
        <v>0</v>
      </c>
      <c r="S34" s="17">
        <v>0</v>
      </c>
      <c r="T34" s="17">
        <v>0</v>
      </c>
      <c r="U34" s="17">
        <v>0</v>
      </c>
    </row>
    <row r="35" spans="2:21" s="10" customFormat="1" ht="19.2" customHeight="1">
      <c r="B35" s="16" t="s">
        <v>40</v>
      </c>
      <c r="C35" s="18">
        <v>10</v>
      </c>
      <c r="D35" s="17">
        <v>0</v>
      </c>
      <c r="E35" s="17">
        <v>4</v>
      </c>
      <c r="F35" s="17">
        <v>0</v>
      </c>
      <c r="G35" s="17">
        <v>1</v>
      </c>
      <c r="H35" s="17">
        <v>5</v>
      </c>
      <c r="I35" s="17">
        <v>0</v>
      </c>
      <c r="J35" s="17">
        <v>2</v>
      </c>
      <c r="K35" s="17">
        <v>1435</v>
      </c>
      <c r="L35" s="17">
        <v>113</v>
      </c>
      <c r="M35" s="17">
        <v>6</v>
      </c>
      <c r="N35" s="17">
        <v>27</v>
      </c>
      <c r="O35" s="17">
        <v>1056</v>
      </c>
      <c r="P35" s="17">
        <v>496</v>
      </c>
      <c r="Q35" s="17">
        <v>77</v>
      </c>
      <c r="R35" s="17">
        <v>0</v>
      </c>
      <c r="S35" s="17">
        <v>140</v>
      </c>
      <c r="T35" s="17">
        <v>69</v>
      </c>
      <c r="U35" s="17">
        <v>2</v>
      </c>
    </row>
    <row r="36" spans="2:21" s="10" customFormat="1" ht="19.2" customHeight="1">
      <c r="B36" s="16" t="s">
        <v>39</v>
      </c>
      <c r="C36" s="15">
        <v>283</v>
      </c>
      <c r="D36" s="14">
        <v>305</v>
      </c>
      <c r="E36" s="14">
        <v>37159</v>
      </c>
      <c r="F36" s="14">
        <v>15</v>
      </c>
      <c r="G36" s="14">
        <v>257</v>
      </c>
      <c r="H36" s="14">
        <v>126</v>
      </c>
      <c r="I36" s="14">
        <v>207</v>
      </c>
      <c r="J36" s="14">
        <v>65</v>
      </c>
      <c r="K36" s="14">
        <v>126</v>
      </c>
      <c r="L36" s="14">
        <v>328</v>
      </c>
      <c r="M36" s="14">
        <v>340</v>
      </c>
      <c r="N36" s="14">
        <v>2808</v>
      </c>
      <c r="O36" s="14">
        <v>2423</v>
      </c>
      <c r="P36" s="14">
        <v>6688</v>
      </c>
      <c r="Q36" s="14">
        <v>3014</v>
      </c>
      <c r="R36" s="14">
        <v>4635</v>
      </c>
      <c r="S36" s="14">
        <v>5200</v>
      </c>
      <c r="T36" s="14">
        <v>9427</v>
      </c>
      <c r="U36" s="14">
        <v>20984</v>
      </c>
    </row>
    <row r="37" spans="2:21" s="10" customFormat="1" ht="19.2" customHeight="1">
      <c r="B37" s="16" t="s">
        <v>38</v>
      </c>
      <c r="C37" s="15">
        <v>7876</v>
      </c>
      <c r="D37" s="14">
        <v>3784</v>
      </c>
      <c r="E37" s="14">
        <v>2939</v>
      </c>
      <c r="F37" s="14">
        <v>2029</v>
      </c>
      <c r="G37" s="14">
        <v>1054</v>
      </c>
      <c r="H37" s="14">
        <v>0</v>
      </c>
      <c r="I37" s="14">
        <v>0</v>
      </c>
      <c r="J37" s="14">
        <v>0</v>
      </c>
      <c r="K37" s="14">
        <v>0</v>
      </c>
      <c r="L37" s="14">
        <v>0</v>
      </c>
      <c r="M37" s="14">
        <v>0</v>
      </c>
      <c r="N37" s="14">
        <v>0</v>
      </c>
      <c r="O37" s="14">
        <v>0</v>
      </c>
      <c r="P37" s="14">
        <v>0</v>
      </c>
      <c r="Q37" s="14">
        <v>0</v>
      </c>
      <c r="R37" s="14">
        <v>0</v>
      </c>
      <c r="S37" s="14">
        <v>0</v>
      </c>
      <c r="T37" s="14">
        <v>0</v>
      </c>
      <c r="U37" s="14">
        <v>0</v>
      </c>
    </row>
    <row r="38" spans="2:21" s="10" customFormat="1" ht="19.2" customHeight="1">
      <c r="B38" s="16" t="s">
        <v>37</v>
      </c>
      <c r="C38" s="15">
        <v>61762</v>
      </c>
      <c r="D38" s="14">
        <v>57047</v>
      </c>
      <c r="E38" s="14">
        <v>51277</v>
      </c>
      <c r="F38" s="14">
        <v>46197</v>
      </c>
      <c r="G38" s="14">
        <v>39865</v>
      </c>
      <c r="H38" s="14">
        <v>42187</v>
      </c>
      <c r="I38" s="14">
        <v>41762</v>
      </c>
      <c r="J38" s="14">
        <v>53374</v>
      </c>
      <c r="K38" s="14">
        <v>46183</v>
      </c>
      <c r="L38" s="14">
        <v>91077</v>
      </c>
      <c r="M38" s="14">
        <v>129730</v>
      </c>
      <c r="N38" s="14">
        <v>79792</v>
      </c>
      <c r="O38" s="14">
        <v>79726</v>
      </c>
      <c r="P38" s="14">
        <v>135653</v>
      </c>
      <c r="Q38" s="14">
        <v>91108</v>
      </c>
      <c r="R38" s="14">
        <v>64109</v>
      </c>
      <c r="S38" s="14">
        <v>141891</v>
      </c>
      <c r="T38" s="14">
        <v>220760</v>
      </c>
      <c r="U38" s="14">
        <v>286371</v>
      </c>
    </row>
    <row r="39" spans="2:21" s="10" customFormat="1" ht="19.2" customHeight="1">
      <c r="B39" s="16" t="s">
        <v>36</v>
      </c>
      <c r="C39" s="18">
        <v>56470</v>
      </c>
      <c r="D39" s="17">
        <v>53353</v>
      </c>
      <c r="E39" s="17">
        <v>44970</v>
      </c>
      <c r="F39" s="17">
        <v>41123</v>
      </c>
      <c r="G39" s="17">
        <v>34106</v>
      </c>
      <c r="H39" s="17">
        <v>35968</v>
      </c>
      <c r="I39" s="17">
        <v>34189</v>
      </c>
      <c r="J39" s="17">
        <v>45166</v>
      </c>
      <c r="K39" s="17">
        <v>38115</v>
      </c>
      <c r="L39" s="17">
        <v>83282</v>
      </c>
      <c r="M39" s="17">
        <v>120495</v>
      </c>
      <c r="N39" s="17">
        <v>71685</v>
      </c>
      <c r="O39" s="17">
        <v>65590</v>
      </c>
      <c r="P39" s="17">
        <v>95341</v>
      </c>
      <c r="Q39" s="17">
        <v>65871</v>
      </c>
      <c r="R39" s="17">
        <v>36742</v>
      </c>
      <c r="S39" s="17">
        <v>59295</v>
      </c>
      <c r="T39" s="17">
        <v>114887</v>
      </c>
      <c r="U39" s="17">
        <v>168457</v>
      </c>
    </row>
    <row r="40" spans="2:21" s="10" customFormat="1" ht="19.2" customHeight="1">
      <c r="B40" s="16" t="s">
        <v>35</v>
      </c>
      <c r="C40" s="18">
        <v>5292</v>
      </c>
      <c r="D40" s="17">
        <v>3694</v>
      </c>
      <c r="E40" s="17">
        <v>6307</v>
      </c>
      <c r="F40" s="17">
        <v>5074</v>
      </c>
      <c r="G40" s="17">
        <v>5759</v>
      </c>
      <c r="H40" s="17">
        <v>6219</v>
      </c>
      <c r="I40" s="17">
        <v>7573</v>
      </c>
      <c r="J40" s="17">
        <v>8208</v>
      </c>
      <c r="K40" s="17">
        <v>8069</v>
      </c>
      <c r="L40" s="17">
        <v>7794</v>
      </c>
      <c r="M40" s="17">
        <v>9235</v>
      </c>
      <c r="N40" s="17">
        <v>8107</v>
      </c>
      <c r="O40" s="17">
        <v>14137</v>
      </c>
      <c r="P40" s="17">
        <v>40312</v>
      </c>
      <c r="Q40" s="17">
        <v>25237</v>
      </c>
      <c r="R40" s="17">
        <v>27368</v>
      </c>
      <c r="S40" s="17">
        <v>82595</v>
      </c>
      <c r="T40" s="17">
        <v>105873</v>
      </c>
      <c r="U40" s="17">
        <v>117913</v>
      </c>
    </row>
    <row r="41" spans="2:21" s="10" customFormat="1" ht="19.2" customHeight="1">
      <c r="B41" s="16" t="s">
        <v>34</v>
      </c>
      <c r="C41" s="15">
        <v>9048</v>
      </c>
      <c r="D41" s="14">
        <v>10824</v>
      </c>
      <c r="E41" s="14">
        <v>9446</v>
      </c>
      <c r="F41" s="14">
        <v>8813</v>
      </c>
      <c r="G41" s="14">
        <v>10279</v>
      </c>
      <c r="H41" s="14">
        <v>10912</v>
      </c>
      <c r="I41" s="14">
        <v>13224</v>
      </c>
      <c r="J41" s="14">
        <v>16614</v>
      </c>
      <c r="K41" s="14">
        <v>45094</v>
      </c>
      <c r="L41" s="14">
        <v>293592</v>
      </c>
      <c r="M41" s="14">
        <v>46769</v>
      </c>
      <c r="N41" s="14">
        <v>47703</v>
      </c>
      <c r="O41" s="14">
        <v>156876</v>
      </c>
      <c r="P41" s="14">
        <v>184404</v>
      </c>
      <c r="Q41" s="14">
        <v>115416</v>
      </c>
      <c r="R41" s="14">
        <v>48337</v>
      </c>
      <c r="S41" s="14">
        <v>54529</v>
      </c>
      <c r="T41" s="14">
        <v>205678</v>
      </c>
      <c r="U41" s="14">
        <v>355900</v>
      </c>
    </row>
    <row r="42" spans="2:21" s="10" customFormat="1" ht="19.2" customHeight="1">
      <c r="B42" s="16" t="s">
        <v>33</v>
      </c>
      <c r="C42" s="15">
        <v>927</v>
      </c>
      <c r="D42" s="14">
        <v>806</v>
      </c>
      <c r="E42" s="14">
        <v>2524</v>
      </c>
      <c r="F42" s="14">
        <v>1125</v>
      </c>
      <c r="G42" s="14">
        <v>499</v>
      </c>
      <c r="H42" s="14">
        <v>247</v>
      </c>
      <c r="I42" s="14">
        <v>366</v>
      </c>
      <c r="J42" s="14">
        <v>89</v>
      </c>
      <c r="K42" s="14">
        <v>2490</v>
      </c>
      <c r="L42" s="14">
        <v>5723</v>
      </c>
      <c r="M42" s="14">
        <v>4032</v>
      </c>
      <c r="N42" s="14">
        <v>1995</v>
      </c>
      <c r="O42" s="14">
        <v>4546</v>
      </c>
      <c r="P42" s="14">
        <v>3629</v>
      </c>
      <c r="Q42" s="14">
        <v>4589</v>
      </c>
      <c r="R42" s="14">
        <v>1558</v>
      </c>
      <c r="S42" s="14">
        <v>2803</v>
      </c>
      <c r="T42" s="14">
        <v>3644</v>
      </c>
      <c r="U42" s="14">
        <v>3831</v>
      </c>
    </row>
    <row r="43" spans="2:21" s="10" customFormat="1" ht="19.2" customHeight="1">
      <c r="B43" s="16" t="s">
        <v>32</v>
      </c>
      <c r="C43" s="15">
        <v>11904</v>
      </c>
      <c r="D43" s="14">
        <v>12414</v>
      </c>
      <c r="E43" s="14">
        <v>20227</v>
      </c>
      <c r="F43" s="14">
        <v>18588</v>
      </c>
      <c r="G43" s="14">
        <v>11205</v>
      </c>
      <c r="H43" s="14">
        <v>10679</v>
      </c>
      <c r="I43" s="14">
        <v>8405</v>
      </c>
      <c r="J43" s="14">
        <v>12621</v>
      </c>
      <c r="K43" s="14">
        <v>15553</v>
      </c>
      <c r="L43" s="14">
        <v>10258</v>
      </c>
      <c r="M43" s="14">
        <v>9616</v>
      </c>
      <c r="N43" s="14">
        <v>14346</v>
      </c>
      <c r="O43" s="14">
        <v>9027</v>
      </c>
      <c r="P43" s="14">
        <v>6226</v>
      </c>
      <c r="Q43" s="14">
        <v>2998</v>
      </c>
      <c r="R43" s="14">
        <v>4753</v>
      </c>
      <c r="S43" s="14">
        <v>3677</v>
      </c>
      <c r="T43" s="14">
        <v>9301</v>
      </c>
      <c r="U43" s="14">
        <v>11254</v>
      </c>
    </row>
    <row r="44" spans="2:21" s="10" customFormat="1" ht="19.2" customHeight="1">
      <c r="B44" s="16" t="s">
        <v>31</v>
      </c>
      <c r="C44" s="18">
        <v>11904</v>
      </c>
      <c r="D44" s="17">
        <v>12414</v>
      </c>
      <c r="E44" s="17">
        <v>20227</v>
      </c>
      <c r="F44" s="17">
        <v>18588</v>
      </c>
      <c r="G44" s="17">
        <v>11205</v>
      </c>
      <c r="H44" s="17">
        <v>10679</v>
      </c>
      <c r="I44" s="17">
        <v>8405</v>
      </c>
      <c r="J44" s="17">
        <v>12621</v>
      </c>
      <c r="K44" s="17">
        <v>15553</v>
      </c>
      <c r="L44" s="17">
        <v>10258</v>
      </c>
      <c r="M44" s="17">
        <v>9616</v>
      </c>
      <c r="N44" s="17">
        <v>14346</v>
      </c>
      <c r="O44" s="17">
        <v>9027</v>
      </c>
      <c r="P44" s="17">
        <v>6226</v>
      </c>
      <c r="Q44" s="17">
        <v>2998</v>
      </c>
      <c r="R44" s="17">
        <v>4753</v>
      </c>
      <c r="S44" s="17">
        <v>3677</v>
      </c>
      <c r="T44" s="17">
        <v>9301</v>
      </c>
      <c r="U44" s="17">
        <v>11254</v>
      </c>
    </row>
    <row r="45" spans="2:21" s="10" customFormat="1" ht="19.2" customHeight="1">
      <c r="B45" s="16" t="s">
        <v>30</v>
      </c>
      <c r="C45" s="18">
        <v>0</v>
      </c>
      <c r="D45" s="17">
        <v>0</v>
      </c>
      <c r="E45" s="17">
        <v>0</v>
      </c>
      <c r="F45" s="17">
        <v>0</v>
      </c>
      <c r="G45" s="17">
        <v>0</v>
      </c>
      <c r="H45" s="17">
        <v>0</v>
      </c>
      <c r="I45" s="17">
        <v>0</v>
      </c>
      <c r="J45" s="17">
        <v>0</v>
      </c>
      <c r="K45" s="17">
        <v>0</v>
      </c>
      <c r="L45" s="17">
        <v>0</v>
      </c>
      <c r="M45" s="17">
        <v>0</v>
      </c>
      <c r="N45" s="17">
        <v>0</v>
      </c>
      <c r="O45" s="17">
        <v>0</v>
      </c>
      <c r="P45" s="17">
        <v>0</v>
      </c>
      <c r="Q45" s="17">
        <v>0</v>
      </c>
      <c r="R45" s="17">
        <v>0</v>
      </c>
      <c r="S45" s="17">
        <v>0</v>
      </c>
      <c r="T45" s="17">
        <v>0</v>
      </c>
      <c r="U45" s="17">
        <v>0</v>
      </c>
    </row>
    <row r="46" spans="2:21" s="10" customFormat="1" ht="19.2" customHeight="1">
      <c r="B46" s="16" t="s">
        <v>29</v>
      </c>
      <c r="C46" s="15">
        <v>6534</v>
      </c>
      <c r="D46" s="14">
        <v>6702</v>
      </c>
      <c r="E46" s="14">
        <v>6967</v>
      </c>
      <c r="F46" s="14">
        <v>6340</v>
      </c>
      <c r="G46" s="14">
        <v>5761</v>
      </c>
      <c r="H46" s="14">
        <v>5573</v>
      </c>
      <c r="I46" s="14">
        <v>5920</v>
      </c>
      <c r="J46" s="14">
        <v>5582</v>
      </c>
      <c r="K46" s="14">
        <v>5279</v>
      </c>
      <c r="L46" s="14">
        <v>5465</v>
      </c>
      <c r="M46" s="14">
        <v>51249</v>
      </c>
      <c r="N46" s="14">
        <v>54480</v>
      </c>
      <c r="O46" s="14">
        <v>55942</v>
      </c>
      <c r="P46" s="14">
        <v>54952</v>
      </c>
      <c r="Q46" s="14">
        <v>52717</v>
      </c>
      <c r="R46" s="14">
        <v>56211</v>
      </c>
      <c r="S46" s="14">
        <v>59179</v>
      </c>
      <c r="T46" s="14">
        <v>59263</v>
      </c>
      <c r="U46" s="14">
        <v>55218</v>
      </c>
    </row>
    <row r="47" spans="2:21" s="10" customFormat="1" ht="19.2" customHeight="1">
      <c r="B47" s="16" t="s">
        <v>28</v>
      </c>
      <c r="C47" s="15">
        <v>54222</v>
      </c>
      <c r="D47" s="14">
        <v>72277</v>
      </c>
      <c r="E47" s="14">
        <v>77181</v>
      </c>
      <c r="F47" s="14">
        <v>62470</v>
      </c>
      <c r="G47" s="14">
        <v>54757</v>
      </c>
      <c r="H47" s="14">
        <v>51791</v>
      </c>
      <c r="I47" s="14">
        <v>67325</v>
      </c>
      <c r="J47" s="14">
        <v>71352</v>
      </c>
      <c r="K47" s="14">
        <v>123077</v>
      </c>
      <c r="L47" s="14">
        <v>166500</v>
      </c>
      <c r="M47" s="14">
        <v>164081</v>
      </c>
      <c r="N47" s="14">
        <v>172388</v>
      </c>
      <c r="O47" s="14">
        <v>209646</v>
      </c>
      <c r="P47" s="14">
        <v>237731</v>
      </c>
      <c r="Q47" s="14">
        <v>219605</v>
      </c>
      <c r="R47" s="14">
        <v>219043</v>
      </c>
      <c r="S47" s="14">
        <v>217058</v>
      </c>
      <c r="T47" s="14">
        <v>218927</v>
      </c>
      <c r="U47" s="14">
        <v>221212</v>
      </c>
    </row>
    <row r="48" spans="2:21" s="10" customFormat="1" ht="19.2" customHeight="1">
      <c r="B48" s="16" t="s">
        <v>27</v>
      </c>
      <c r="C48" s="15">
        <v>106782</v>
      </c>
      <c r="D48" s="14">
        <v>117986</v>
      </c>
      <c r="E48" s="14">
        <v>125397</v>
      </c>
      <c r="F48" s="14">
        <v>82615</v>
      </c>
      <c r="G48" s="14">
        <v>67819</v>
      </c>
      <c r="H48" s="14">
        <v>64581</v>
      </c>
      <c r="I48" s="14">
        <v>119094</v>
      </c>
      <c r="J48" s="14">
        <v>121887</v>
      </c>
      <c r="K48" s="14">
        <v>147123</v>
      </c>
      <c r="L48" s="14">
        <v>175735</v>
      </c>
      <c r="M48" s="14">
        <v>220101</v>
      </c>
      <c r="N48" s="14">
        <v>331510</v>
      </c>
      <c r="O48" s="14">
        <v>394013</v>
      </c>
      <c r="P48" s="14">
        <v>407236</v>
      </c>
      <c r="Q48" s="14">
        <v>262633</v>
      </c>
      <c r="R48" s="14">
        <v>331398</v>
      </c>
      <c r="S48" s="14">
        <v>345703</v>
      </c>
      <c r="T48" s="14">
        <v>394357</v>
      </c>
      <c r="U48" s="14">
        <v>357862</v>
      </c>
    </row>
    <row r="49" spans="2:22" s="10" customFormat="1" ht="19.2" customHeight="1">
      <c r="B49" s="16" t="s">
        <v>26</v>
      </c>
      <c r="C49" s="15">
        <v>55249</v>
      </c>
      <c r="D49" s="14">
        <v>57921</v>
      </c>
      <c r="E49" s="14">
        <v>63342</v>
      </c>
      <c r="F49" s="14">
        <v>61538</v>
      </c>
      <c r="G49" s="14">
        <v>59844</v>
      </c>
      <c r="H49" s="14">
        <v>58237</v>
      </c>
      <c r="I49" s="14">
        <v>61562</v>
      </c>
      <c r="J49" s="14">
        <v>66157</v>
      </c>
      <c r="K49" s="14">
        <v>67101</v>
      </c>
      <c r="L49" s="14">
        <v>71200</v>
      </c>
      <c r="M49" s="14">
        <v>74969</v>
      </c>
      <c r="N49" s="14">
        <v>79479</v>
      </c>
      <c r="O49" s="14">
        <v>82918</v>
      </c>
      <c r="P49" s="14">
        <v>88117</v>
      </c>
      <c r="Q49" s="14">
        <v>91865</v>
      </c>
      <c r="R49" s="14">
        <v>95070</v>
      </c>
      <c r="S49" s="14">
        <v>98199</v>
      </c>
      <c r="T49" s="14">
        <v>100587</v>
      </c>
      <c r="U49" s="14">
        <v>102667</v>
      </c>
    </row>
    <row r="50" spans="2:22" s="10" customFormat="1" ht="16.8">
      <c r="B50" s="13" t="s">
        <v>25</v>
      </c>
      <c r="C50" s="12">
        <v>806853</v>
      </c>
      <c r="D50" s="11">
        <v>836078</v>
      </c>
      <c r="E50" s="11">
        <v>814089</v>
      </c>
      <c r="F50" s="11">
        <v>795161</v>
      </c>
      <c r="G50" s="11">
        <v>834796</v>
      </c>
      <c r="H50" s="11">
        <v>884324</v>
      </c>
      <c r="I50" s="11">
        <v>1038616</v>
      </c>
      <c r="J50" s="11">
        <v>1150030</v>
      </c>
      <c r="K50" s="11">
        <v>1507887</v>
      </c>
      <c r="L50" s="11">
        <v>2075107</v>
      </c>
      <c r="M50" s="11">
        <v>1903024</v>
      </c>
      <c r="N50" s="11">
        <v>2002210</v>
      </c>
      <c r="O50" s="11">
        <v>2733270</v>
      </c>
      <c r="P50" s="11">
        <v>2962613</v>
      </c>
      <c r="Q50" s="11">
        <v>2273287</v>
      </c>
      <c r="R50" s="11">
        <v>2208240</v>
      </c>
      <c r="S50" s="11">
        <v>2780112</v>
      </c>
      <c r="T50" s="11">
        <v>3661423</v>
      </c>
      <c r="U50" s="11">
        <v>4467611</v>
      </c>
      <c r="V50" s="11">
        <v>4674919</v>
      </c>
    </row>
    <row r="51" spans="2:22" ht="17.399999999999999">
      <c r="B51" s="31" t="s">
        <v>158</v>
      </c>
      <c r="C51" s="9">
        <f>C50/GDPEurostat!C7</f>
        <v>0.11269094887451164</v>
      </c>
      <c r="D51" s="9">
        <f>D50/GDPEurostat!D7</f>
        <v>0.11282935576464441</v>
      </c>
      <c r="E51" s="9">
        <f>E50/GDPEurostat!E7</f>
        <v>0.10655918125018002</v>
      </c>
      <c r="F51" s="9">
        <f>F50/GDPEurostat!F7</f>
        <v>0.10275626858935187</v>
      </c>
      <c r="G51" s="9">
        <f>G50/GDPEurostat!G7</f>
        <v>0.10616103116225657</v>
      </c>
      <c r="H51" s="9">
        <f>H50/GDPEurostat!H7</f>
        <v>0.1076409527252562</v>
      </c>
      <c r="I51" s="9">
        <f>I50/GDPEurostat!I7</f>
        <v>0.12345946628566096</v>
      </c>
      <c r="J51" s="9">
        <f>J50/GDPEurostat!J7</f>
        <v>0.13019801605633088</v>
      </c>
      <c r="K51" s="9">
        <f>K50/GDPEurostat!K7</f>
        <v>0.16288999129218615</v>
      </c>
      <c r="L51" s="9">
        <f>L50/GDPEurostat!L7</f>
        <v>0.21840750239817489</v>
      </c>
      <c r="M51" s="9">
        <f>M50/GDPEurostat!M7</f>
        <v>0.20603549051359277</v>
      </c>
      <c r="N51" s="9">
        <f>N50/GDPEurostat!N7</f>
        <v>0.21094387631363057</v>
      </c>
      <c r="O51" s="9">
        <f>O50/GDPEurostat!O7</f>
        <v>0.2802169290159352</v>
      </c>
      <c r="P51" s="9">
        <f>P50/GDPEurostat!P7</f>
        <v>0.30257424227397078</v>
      </c>
      <c r="Q51" s="9">
        <f>Q50/GDPEurostat!Q7</f>
        <v>0.22994443987412128</v>
      </c>
      <c r="R51" s="9">
        <f>R50/GDPEurostat!R7</f>
        <v>0.21780505853491222</v>
      </c>
      <c r="S51" s="9">
        <f>S50/GDPEurostat!S7</f>
        <v>0.26390963968871728</v>
      </c>
      <c r="T51" s="9">
        <f>T50/GDPEurostat!T7</f>
        <v>0.33815489646765839</v>
      </c>
      <c r="U51" s="9">
        <f>U50/GDPEurostat!U7</f>
        <v>0.39868180819727439</v>
      </c>
      <c r="V51" s="9">
        <f>V50/GDPEurostat!V7</f>
        <v>0.40309782134708549</v>
      </c>
    </row>
  </sheetData>
  <mergeCells count="3">
    <mergeCell ref="B3:H3"/>
    <mergeCell ref="B1:R1"/>
    <mergeCell ref="B2:R2"/>
  </mergeCells>
  <pageMargins left="0.78431372549019618" right="0.78431372549019618" top="0.98039215686274517" bottom="0.98039215686274517" header="0.50980392156862753" footer="0.50980392156862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workbookViewId="0">
      <selection activeCell="C7" sqref="C7:V7"/>
    </sheetView>
  </sheetViews>
  <sheetFormatPr baseColWidth="10" defaultRowHeight="13.2"/>
  <cols>
    <col min="1" max="256" width="8.88671875" style="28" customWidth="1"/>
    <col min="257" max="16384" width="11.5546875" style="28"/>
  </cols>
  <sheetData>
    <row r="1" spans="1:31" ht="15">
      <c r="A1" s="29" t="s">
        <v>157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row>
    <row r="2" spans="1:31" ht="15">
      <c r="A2" s="29" t="s">
        <v>156</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row>
    <row r="3" spans="1:31" ht="15">
      <c r="A3" s="29" t="s">
        <v>155</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row>
    <row r="4" spans="1:31" ht="15">
      <c r="A4" s="29" t="s">
        <v>154</v>
      </c>
      <c r="B4" s="29"/>
      <c r="C4" s="29">
        <v>1999</v>
      </c>
      <c r="D4" s="29">
        <v>2000</v>
      </c>
      <c r="E4" s="29">
        <v>2001</v>
      </c>
      <c r="F4" s="29">
        <v>2002</v>
      </c>
      <c r="G4" s="29">
        <v>2003</v>
      </c>
      <c r="H4" s="29">
        <v>2004</v>
      </c>
      <c r="I4" s="29">
        <v>2005</v>
      </c>
      <c r="J4" s="29">
        <v>2006</v>
      </c>
      <c r="K4" s="29" t="s">
        <v>153</v>
      </c>
      <c r="L4" s="29" t="s">
        <v>152</v>
      </c>
      <c r="M4" s="29" t="s">
        <v>151</v>
      </c>
      <c r="N4" s="29" t="s">
        <v>150</v>
      </c>
      <c r="O4" s="29" t="s">
        <v>149</v>
      </c>
      <c r="P4" s="29" t="s">
        <v>148</v>
      </c>
      <c r="Q4" s="29" t="s">
        <v>147</v>
      </c>
      <c r="R4" s="29" t="s">
        <v>146</v>
      </c>
      <c r="S4" s="29" t="s">
        <v>145</v>
      </c>
      <c r="T4" s="29" t="s">
        <v>144</v>
      </c>
      <c r="U4" s="29" t="s">
        <v>143</v>
      </c>
      <c r="V4" s="29" t="s">
        <v>142</v>
      </c>
      <c r="W4" s="29" t="s">
        <v>107</v>
      </c>
      <c r="X4" s="29"/>
      <c r="Y4" s="29"/>
      <c r="Z4" s="29"/>
      <c r="AA4" s="29"/>
      <c r="AB4" s="29"/>
      <c r="AC4" s="29"/>
      <c r="AD4" s="29"/>
      <c r="AE4" s="29"/>
    </row>
    <row r="5" spans="1:31" ht="15">
      <c r="A5" s="29" t="s">
        <v>141</v>
      </c>
      <c r="B5" s="29"/>
      <c r="C5" s="29">
        <v>2932467699970</v>
      </c>
      <c r="D5" s="29">
        <v>3034957000110</v>
      </c>
      <c r="E5" s="29">
        <v>3129023800000</v>
      </c>
      <c r="F5" s="29">
        <v>3169382100070</v>
      </c>
      <c r="G5" s="29">
        <v>3220646700160</v>
      </c>
      <c r="H5" s="29">
        <v>3364819199910</v>
      </c>
      <c r="I5" s="29">
        <v>3445549300060</v>
      </c>
      <c r="J5" s="29">
        <v>3617700899970</v>
      </c>
      <c r="K5" s="29">
        <v>3791423100020</v>
      </c>
      <c r="L5" s="29">
        <v>3842501800110</v>
      </c>
      <c r="M5" s="29">
        <v>3692506999910</v>
      </c>
      <c r="N5" s="29">
        <v>3856244999940</v>
      </c>
      <c r="O5" s="29">
        <v>4035292999930</v>
      </c>
      <c r="P5" s="29">
        <v>4070597999920</v>
      </c>
      <c r="Q5" s="29">
        <v>4154483999830</v>
      </c>
      <c r="R5" s="29">
        <v>4263889999940</v>
      </c>
      <c r="S5" s="29">
        <v>4401268771860</v>
      </c>
      <c r="T5" s="29">
        <v>4505297181660</v>
      </c>
      <c r="U5" s="29">
        <v>4714815508750</v>
      </c>
      <c r="V5" s="29"/>
      <c r="W5" s="29"/>
      <c r="X5" s="29"/>
      <c r="Y5" s="29"/>
      <c r="Z5" s="29"/>
      <c r="AA5" s="29"/>
      <c r="AB5" s="29"/>
      <c r="AC5" s="29"/>
      <c r="AD5" s="29"/>
      <c r="AE5" s="29"/>
    </row>
    <row r="6" spans="1:31" ht="15">
      <c r="A6" s="29" t="s">
        <v>140</v>
      </c>
      <c r="B6" s="29"/>
      <c r="C6" s="29"/>
      <c r="D6" s="29"/>
      <c r="E6" s="29"/>
      <c r="F6" s="29"/>
      <c r="G6" s="29"/>
      <c r="H6" s="29"/>
      <c r="I6" s="29"/>
      <c r="J6" s="29"/>
      <c r="K6" s="29">
        <v>13005711.4</v>
      </c>
      <c r="L6" s="29">
        <v>13086522.300000001</v>
      </c>
      <c r="M6" s="29">
        <v>12330593.300000001</v>
      </c>
      <c r="N6" s="29">
        <v>12841529.699999999</v>
      </c>
      <c r="O6" s="29">
        <v>13217461.4</v>
      </c>
      <c r="P6" s="29">
        <v>13484171.1</v>
      </c>
      <c r="Q6" s="29">
        <v>13596777.199999999</v>
      </c>
      <c r="R6" s="29">
        <v>14072023</v>
      </c>
      <c r="S6" s="29">
        <v>14828288</v>
      </c>
      <c r="T6" s="29">
        <v>14958253.5</v>
      </c>
      <c r="U6" s="29">
        <v>15383066.1</v>
      </c>
      <c r="V6" s="30" t="s">
        <v>108</v>
      </c>
      <c r="W6" s="29" t="s">
        <v>107</v>
      </c>
      <c r="X6" s="29"/>
      <c r="Y6" s="29"/>
      <c r="Z6" s="29"/>
      <c r="AA6" s="29"/>
      <c r="AB6" s="29"/>
      <c r="AC6" s="29"/>
      <c r="AD6" s="29"/>
      <c r="AE6" s="29"/>
    </row>
    <row r="7" spans="1:31" ht="15">
      <c r="A7" s="29" t="s">
        <v>139</v>
      </c>
      <c r="B7" s="29"/>
      <c r="C7" s="29">
        <f t="shared" ref="C7:J7" si="0">D7*C5/D5</f>
        <v>7159874.0454167342</v>
      </c>
      <c r="D7" s="29">
        <f t="shared" si="0"/>
        <v>7410110.5544199944</v>
      </c>
      <c r="E7" s="29">
        <f t="shared" si="0"/>
        <v>7639782.7990877572</v>
      </c>
      <c r="F7" s="29">
        <f t="shared" si="0"/>
        <v>7738321.0865482772</v>
      </c>
      <c r="G7" s="29">
        <f t="shared" si="0"/>
        <v>7863488.0507527981</v>
      </c>
      <c r="H7" s="29">
        <f t="shared" si="0"/>
        <v>8215497.7042720634</v>
      </c>
      <c r="I7" s="29">
        <f t="shared" si="0"/>
        <v>8412607.2406375594</v>
      </c>
      <c r="J7" s="29">
        <f t="shared" si="0"/>
        <v>8832930.292136196</v>
      </c>
      <c r="K7" s="29">
        <v>9257088.0999999996</v>
      </c>
      <c r="L7" s="29">
        <v>9501079.3000000007</v>
      </c>
      <c r="M7" s="29">
        <v>9236389.3000000007</v>
      </c>
      <c r="N7" s="29">
        <v>9491671.5999999996</v>
      </c>
      <c r="O7" s="29">
        <v>9754121.5999999996</v>
      </c>
      <c r="P7" s="29">
        <v>9791358.9000000004</v>
      </c>
      <c r="Q7" s="29">
        <v>9886244.6999999993</v>
      </c>
      <c r="R7" s="29">
        <v>10138607.5</v>
      </c>
      <c r="S7" s="29">
        <v>10534332.9</v>
      </c>
      <c r="T7" s="29">
        <v>10827650.4</v>
      </c>
      <c r="U7" s="29">
        <v>11205956.5</v>
      </c>
      <c r="V7" s="30">
        <f>U7*U7/T7</f>
        <v>11597480.195693448</v>
      </c>
      <c r="W7" s="29" t="s">
        <v>107</v>
      </c>
      <c r="X7" s="29"/>
      <c r="Y7" s="29"/>
      <c r="Z7" s="29"/>
      <c r="AA7" s="29"/>
      <c r="AB7" s="29"/>
      <c r="AC7" s="29"/>
      <c r="AD7" s="29"/>
      <c r="AE7" s="29"/>
    </row>
    <row r="8" spans="1:31" ht="15">
      <c r="A8" s="29" t="s">
        <v>138</v>
      </c>
      <c r="B8" s="29"/>
      <c r="C8" s="29"/>
      <c r="D8" s="29"/>
      <c r="E8" s="29"/>
      <c r="F8" s="29"/>
      <c r="G8" s="29"/>
      <c r="H8" s="29"/>
      <c r="I8" s="29"/>
      <c r="J8" s="29"/>
      <c r="K8" s="29">
        <v>9404644.5999999996</v>
      </c>
      <c r="L8" s="29">
        <v>9640650.4000000004</v>
      </c>
      <c r="M8" s="29">
        <v>9296219.3000000007</v>
      </c>
      <c r="N8" s="29">
        <v>9552204.5</v>
      </c>
      <c r="O8" s="29">
        <v>9805599.1999999993</v>
      </c>
      <c r="P8" s="29">
        <v>9846765.6999999993</v>
      </c>
      <c r="Q8" s="29">
        <v>9944033.3000000007</v>
      </c>
      <c r="R8" s="29">
        <v>10175175.800000001</v>
      </c>
      <c r="S8" s="29">
        <v>10534332.9</v>
      </c>
      <c r="T8" s="29">
        <v>10827650.4</v>
      </c>
      <c r="U8" s="29">
        <v>11205956.5</v>
      </c>
      <c r="V8" s="30" t="s">
        <v>108</v>
      </c>
      <c r="W8" s="29" t="s">
        <v>107</v>
      </c>
      <c r="X8" s="29"/>
      <c r="Y8" s="29"/>
      <c r="Z8" s="29"/>
      <c r="AA8" s="29"/>
      <c r="AB8" s="29"/>
      <c r="AC8" s="29"/>
      <c r="AD8" s="29"/>
      <c r="AE8" s="29"/>
    </row>
    <row r="9" spans="1:31" ht="15">
      <c r="A9" s="29" t="s">
        <v>2</v>
      </c>
      <c r="B9" s="29"/>
      <c r="C9" s="29"/>
      <c r="D9" s="29"/>
      <c r="E9" s="29"/>
      <c r="F9" s="29"/>
      <c r="G9" s="29"/>
      <c r="H9" s="29"/>
      <c r="I9" s="29"/>
      <c r="J9" s="29"/>
      <c r="K9" s="29">
        <v>344712.5</v>
      </c>
      <c r="L9" s="29">
        <v>354065.9</v>
      </c>
      <c r="M9" s="29">
        <v>348781.1</v>
      </c>
      <c r="N9" s="29">
        <v>365100.5</v>
      </c>
      <c r="O9" s="29">
        <v>379106.3</v>
      </c>
      <c r="P9" s="29">
        <v>387500.1</v>
      </c>
      <c r="Q9" s="29">
        <v>392339.8</v>
      </c>
      <c r="R9" s="29">
        <v>400086.6</v>
      </c>
      <c r="S9" s="29">
        <v>411010.2</v>
      </c>
      <c r="T9" s="29">
        <v>424660.3</v>
      </c>
      <c r="U9" s="29">
        <v>439051.9</v>
      </c>
      <c r="V9" s="30" t="s">
        <v>108</v>
      </c>
      <c r="W9" s="29" t="s">
        <v>107</v>
      </c>
      <c r="X9" s="29"/>
      <c r="Y9" s="29"/>
      <c r="Z9" s="29"/>
      <c r="AA9" s="29"/>
      <c r="AB9" s="29"/>
      <c r="AC9" s="29"/>
      <c r="AD9" s="29"/>
      <c r="AE9" s="29"/>
    </row>
    <row r="10" spans="1:31" ht="15">
      <c r="A10" s="29" t="s">
        <v>137</v>
      </c>
      <c r="B10" s="29"/>
      <c r="C10" s="29"/>
      <c r="D10" s="29"/>
      <c r="E10" s="29"/>
      <c r="F10" s="29"/>
      <c r="G10" s="29"/>
      <c r="H10" s="29"/>
      <c r="I10" s="29"/>
      <c r="J10" s="29"/>
      <c r="K10" s="29">
        <v>32449.1</v>
      </c>
      <c r="L10" s="29">
        <v>37200.1</v>
      </c>
      <c r="M10" s="29">
        <v>37317.699999999997</v>
      </c>
      <c r="N10" s="29">
        <v>38230.5</v>
      </c>
      <c r="O10" s="29">
        <v>41292</v>
      </c>
      <c r="P10" s="29">
        <v>41947.199999999997</v>
      </c>
      <c r="Q10" s="29">
        <v>41858.1</v>
      </c>
      <c r="R10" s="29">
        <v>42824.4</v>
      </c>
      <c r="S10" s="29">
        <v>45288.5</v>
      </c>
      <c r="T10" s="29">
        <v>48128.6</v>
      </c>
      <c r="U10" s="29">
        <v>51663</v>
      </c>
      <c r="V10" s="30" t="s">
        <v>108</v>
      </c>
      <c r="W10" s="29" t="s">
        <v>107</v>
      </c>
      <c r="X10" s="29"/>
      <c r="Y10" s="29"/>
      <c r="Z10" s="29"/>
      <c r="AA10" s="29"/>
      <c r="AB10" s="29"/>
      <c r="AC10" s="29"/>
      <c r="AD10" s="29"/>
      <c r="AE10" s="29"/>
    </row>
    <row r="11" spans="1:31" ht="15">
      <c r="A11" s="29" t="s">
        <v>136</v>
      </c>
      <c r="B11" s="29"/>
      <c r="C11" s="29"/>
      <c r="D11" s="29"/>
      <c r="E11" s="29"/>
      <c r="F11" s="29"/>
      <c r="G11" s="29"/>
      <c r="H11" s="29"/>
      <c r="I11" s="29"/>
      <c r="J11" s="29"/>
      <c r="K11" s="29">
        <v>138302.9</v>
      </c>
      <c r="L11" s="29">
        <v>161313.1</v>
      </c>
      <c r="M11" s="29">
        <v>148682</v>
      </c>
      <c r="N11" s="29">
        <v>156718.20000000001</v>
      </c>
      <c r="O11" s="29">
        <v>164040.5</v>
      </c>
      <c r="P11" s="29">
        <v>161434.29999999999</v>
      </c>
      <c r="Q11" s="29">
        <v>157741.6</v>
      </c>
      <c r="R11" s="29">
        <v>156660</v>
      </c>
      <c r="S11" s="29">
        <v>168473.3</v>
      </c>
      <c r="T11" s="29">
        <v>176370.1</v>
      </c>
      <c r="U11" s="29">
        <v>191721.8</v>
      </c>
      <c r="V11" s="30" t="s">
        <v>108</v>
      </c>
      <c r="W11" s="29" t="s">
        <v>107</v>
      </c>
      <c r="X11" s="29"/>
      <c r="Y11" s="29"/>
      <c r="Z11" s="29"/>
      <c r="AA11" s="29"/>
      <c r="AB11" s="29"/>
      <c r="AC11" s="29"/>
      <c r="AD11" s="29"/>
      <c r="AE11" s="29"/>
    </row>
    <row r="12" spans="1:31" ht="15">
      <c r="A12" s="29" t="s">
        <v>6</v>
      </c>
      <c r="B12" s="29"/>
      <c r="C12" s="29"/>
      <c r="D12" s="29"/>
      <c r="E12" s="29"/>
      <c r="F12" s="29"/>
      <c r="G12" s="29"/>
      <c r="H12" s="29"/>
      <c r="I12" s="29"/>
      <c r="J12" s="29"/>
      <c r="K12" s="29">
        <v>233383.2</v>
      </c>
      <c r="L12" s="29">
        <v>241613.5</v>
      </c>
      <c r="M12" s="29">
        <v>231278.1</v>
      </c>
      <c r="N12" s="29">
        <v>243165.4</v>
      </c>
      <c r="O12" s="29">
        <v>247879.9</v>
      </c>
      <c r="P12" s="29">
        <v>254578</v>
      </c>
      <c r="Q12" s="29">
        <v>258742.7</v>
      </c>
      <c r="R12" s="29">
        <v>265757</v>
      </c>
      <c r="S12" s="29">
        <v>273017.5</v>
      </c>
      <c r="T12" s="29">
        <v>282089.90000000002</v>
      </c>
      <c r="U12" s="29">
        <v>292806</v>
      </c>
      <c r="V12" s="30" t="s">
        <v>108</v>
      </c>
      <c r="W12" s="29" t="s">
        <v>107</v>
      </c>
      <c r="X12" s="29"/>
      <c r="Y12" s="29"/>
      <c r="Z12" s="29"/>
      <c r="AA12" s="29"/>
      <c r="AB12" s="29"/>
      <c r="AC12" s="29"/>
      <c r="AD12" s="29"/>
      <c r="AE12" s="29"/>
    </row>
    <row r="13" spans="1:31" ht="15">
      <c r="A13" s="29" t="s">
        <v>5</v>
      </c>
      <c r="B13" s="29"/>
      <c r="C13" s="29"/>
      <c r="D13" s="29"/>
      <c r="E13" s="29"/>
      <c r="F13" s="29"/>
      <c r="G13" s="29"/>
      <c r="H13" s="29"/>
      <c r="I13" s="29"/>
      <c r="J13" s="29"/>
      <c r="K13" s="29">
        <v>2513230</v>
      </c>
      <c r="L13" s="29">
        <v>2561740</v>
      </c>
      <c r="M13" s="29">
        <v>2460280</v>
      </c>
      <c r="N13" s="29">
        <v>2580060</v>
      </c>
      <c r="O13" s="29">
        <v>2703120</v>
      </c>
      <c r="P13" s="29">
        <v>2758260</v>
      </c>
      <c r="Q13" s="29">
        <v>2826240</v>
      </c>
      <c r="R13" s="29">
        <v>2938590</v>
      </c>
      <c r="S13" s="29">
        <v>3048860</v>
      </c>
      <c r="T13" s="29">
        <v>3159750</v>
      </c>
      <c r="U13" s="29">
        <v>3277340</v>
      </c>
      <c r="V13" s="29">
        <v>3386000</v>
      </c>
      <c r="W13" s="29" t="s">
        <v>107</v>
      </c>
      <c r="X13" s="29"/>
      <c r="Y13" s="29"/>
      <c r="Z13" s="29"/>
      <c r="AA13" s="29"/>
      <c r="AB13" s="29"/>
      <c r="AC13" s="29"/>
      <c r="AD13" s="29"/>
      <c r="AE13" s="29"/>
    </row>
    <row r="14" spans="1:31" ht="15">
      <c r="A14" s="29" t="s">
        <v>135</v>
      </c>
      <c r="B14" s="29"/>
      <c r="C14" s="29"/>
      <c r="D14" s="29"/>
      <c r="E14" s="29"/>
      <c r="F14" s="29"/>
      <c r="G14" s="29"/>
      <c r="H14" s="29"/>
      <c r="I14" s="29"/>
      <c r="J14" s="29"/>
      <c r="K14" s="29">
        <v>16246.4</v>
      </c>
      <c r="L14" s="29">
        <v>16517.3</v>
      </c>
      <c r="M14" s="29">
        <v>14145.9</v>
      </c>
      <c r="N14" s="29">
        <v>14716.5</v>
      </c>
      <c r="O14" s="29">
        <v>16667.599999999999</v>
      </c>
      <c r="P14" s="29">
        <v>17934.900000000001</v>
      </c>
      <c r="Q14" s="29">
        <v>18932.3</v>
      </c>
      <c r="R14" s="29">
        <v>20061.2</v>
      </c>
      <c r="S14" s="29">
        <v>20652</v>
      </c>
      <c r="T14" s="29">
        <v>21682.6</v>
      </c>
      <c r="U14" s="29">
        <v>23615.1</v>
      </c>
      <c r="V14" s="30" t="s">
        <v>108</v>
      </c>
      <c r="W14" s="29" t="s">
        <v>107</v>
      </c>
      <c r="X14" s="29"/>
      <c r="Y14" s="29"/>
      <c r="Z14" s="29"/>
      <c r="AA14" s="29"/>
      <c r="AB14" s="29"/>
      <c r="AC14" s="29"/>
      <c r="AD14" s="29"/>
      <c r="AE14" s="29"/>
    </row>
    <row r="15" spans="1:31" ht="15">
      <c r="A15" s="29" t="s">
        <v>134</v>
      </c>
      <c r="B15" s="29"/>
      <c r="C15" s="29"/>
      <c r="D15" s="29"/>
      <c r="E15" s="29"/>
      <c r="F15" s="29"/>
      <c r="G15" s="29"/>
      <c r="H15" s="29"/>
      <c r="I15" s="29"/>
      <c r="J15" s="29"/>
      <c r="K15" s="29">
        <v>197202</v>
      </c>
      <c r="L15" s="29">
        <v>187769.1</v>
      </c>
      <c r="M15" s="29">
        <v>170100.5</v>
      </c>
      <c r="N15" s="29">
        <v>167721.20000000001</v>
      </c>
      <c r="O15" s="29">
        <v>171140.2</v>
      </c>
      <c r="P15" s="29">
        <v>175216.2</v>
      </c>
      <c r="Q15" s="29">
        <v>179922.4</v>
      </c>
      <c r="R15" s="29">
        <v>195292.79999999999</v>
      </c>
      <c r="S15" s="29">
        <v>262466.2</v>
      </c>
      <c r="T15" s="29">
        <v>273238.2</v>
      </c>
      <c r="U15" s="29">
        <v>294110.09999999998</v>
      </c>
      <c r="V15" s="30" t="s">
        <v>108</v>
      </c>
      <c r="W15" s="29" t="s">
        <v>107</v>
      </c>
      <c r="X15" s="29"/>
      <c r="Y15" s="29"/>
      <c r="Z15" s="29"/>
      <c r="AA15" s="29"/>
      <c r="AB15" s="29"/>
      <c r="AC15" s="29"/>
      <c r="AD15" s="29"/>
      <c r="AE15" s="29"/>
    </row>
    <row r="16" spans="1:31" ht="15">
      <c r="A16" s="29" t="s">
        <v>133</v>
      </c>
      <c r="B16" s="29"/>
      <c r="C16" s="29"/>
      <c r="D16" s="29"/>
      <c r="E16" s="29"/>
      <c r="F16" s="29"/>
      <c r="G16" s="29"/>
      <c r="H16" s="29"/>
      <c r="I16" s="29"/>
      <c r="J16" s="29"/>
      <c r="K16" s="29">
        <v>232694.6</v>
      </c>
      <c r="L16" s="29">
        <v>241990.39999999999</v>
      </c>
      <c r="M16" s="29">
        <v>237534.2</v>
      </c>
      <c r="N16" s="29">
        <v>226031.4</v>
      </c>
      <c r="O16" s="29">
        <v>207028.9</v>
      </c>
      <c r="P16" s="29">
        <v>191203.9</v>
      </c>
      <c r="Q16" s="29">
        <v>180654.3</v>
      </c>
      <c r="R16" s="29">
        <v>178656.5</v>
      </c>
      <c r="S16" s="29">
        <v>177258.4</v>
      </c>
      <c r="T16" s="29">
        <v>176487.9</v>
      </c>
      <c r="U16" s="29">
        <v>180217.60000000001</v>
      </c>
      <c r="V16" s="30" t="s">
        <v>108</v>
      </c>
      <c r="W16" s="29" t="s">
        <v>107</v>
      </c>
      <c r="X16" s="29"/>
      <c r="Y16" s="29"/>
      <c r="Z16" s="29"/>
      <c r="AA16" s="29"/>
      <c r="AB16" s="29"/>
      <c r="AC16" s="29"/>
      <c r="AD16" s="29"/>
      <c r="AE16" s="29"/>
    </row>
    <row r="17" spans="1:31" ht="15">
      <c r="A17" s="29" t="s">
        <v>7</v>
      </c>
      <c r="B17" s="29"/>
      <c r="C17" s="29"/>
      <c r="D17" s="29"/>
      <c r="E17" s="29"/>
      <c r="F17" s="29"/>
      <c r="G17" s="29"/>
      <c r="H17" s="29"/>
      <c r="I17" s="29"/>
      <c r="J17" s="29"/>
      <c r="K17" s="29">
        <v>1080807</v>
      </c>
      <c r="L17" s="29">
        <v>1116225</v>
      </c>
      <c r="M17" s="29">
        <v>1079052</v>
      </c>
      <c r="N17" s="29">
        <v>1080935</v>
      </c>
      <c r="O17" s="29">
        <v>1070449</v>
      </c>
      <c r="P17" s="29">
        <v>1039815</v>
      </c>
      <c r="Q17" s="29">
        <v>1025693</v>
      </c>
      <c r="R17" s="29">
        <v>1037820</v>
      </c>
      <c r="S17" s="29">
        <v>1081165</v>
      </c>
      <c r="T17" s="29">
        <v>1118743</v>
      </c>
      <c r="U17" s="29">
        <v>1166319</v>
      </c>
      <c r="V17" s="29">
        <v>1206878</v>
      </c>
      <c r="W17" s="29" t="s">
        <v>125</v>
      </c>
      <c r="X17" s="29"/>
      <c r="Y17" s="29"/>
      <c r="Z17" s="29"/>
      <c r="AA17" s="29"/>
      <c r="AB17" s="29"/>
      <c r="AC17" s="29"/>
      <c r="AD17" s="29"/>
      <c r="AE17" s="29"/>
    </row>
    <row r="18" spans="1:31" ht="15">
      <c r="A18" s="29" t="s">
        <v>9</v>
      </c>
      <c r="B18" s="29"/>
      <c r="C18" s="29"/>
      <c r="D18" s="29"/>
      <c r="E18" s="29"/>
      <c r="F18" s="29"/>
      <c r="G18" s="29"/>
      <c r="H18" s="29"/>
      <c r="I18" s="29"/>
      <c r="J18" s="29"/>
      <c r="K18" s="29">
        <v>1941360</v>
      </c>
      <c r="L18" s="29">
        <v>1992380</v>
      </c>
      <c r="M18" s="29">
        <v>1936422</v>
      </c>
      <c r="N18" s="29">
        <v>1995289</v>
      </c>
      <c r="O18" s="29">
        <v>2058369</v>
      </c>
      <c r="P18" s="29">
        <v>2088804</v>
      </c>
      <c r="Q18" s="29">
        <v>2117189</v>
      </c>
      <c r="R18" s="29">
        <v>2149765</v>
      </c>
      <c r="S18" s="29">
        <v>2198432</v>
      </c>
      <c r="T18" s="29">
        <v>2228568</v>
      </c>
      <c r="U18" s="29">
        <v>2291705</v>
      </c>
      <c r="V18" s="30" t="s">
        <v>108</v>
      </c>
      <c r="W18" s="29" t="s">
        <v>107</v>
      </c>
      <c r="X18" s="29"/>
      <c r="Y18" s="29"/>
      <c r="Z18" s="29"/>
      <c r="AA18" s="29"/>
      <c r="AB18" s="29"/>
      <c r="AC18" s="29"/>
      <c r="AD18" s="29"/>
      <c r="AE18" s="29"/>
    </row>
    <row r="19" spans="1:31" ht="15">
      <c r="A19" s="29" t="s">
        <v>132</v>
      </c>
      <c r="B19" s="29"/>
      <c r="C19" s="29"/>
      <c r="D19" s="29"/>
      <c r="E19" s="29"/>
      <c r="F19" s="29"/>
      <c r="G19" s="29"/>
      <c r="H19" s="29"/>
      <c r="I19" s="29"/>
      <c r="J19" s="29"/>
      <c r="K19" s="29">
        <v>43946.8</v>
      </c>
      <c r="L19" s="29">
        <v>48138.8</v>
      </c>
      <c r="M19" s="29">
        <v>45145.4</v>
      </c>
      <c r="N19" s="29">
        <v>45155.5</v>
      </c>
      <c r="O19" s="29">
        <v>44825.5</v>
      </c>
      <c r="P19" s="29">
        <v>43982.7</v>
      </c>
      <c r="Q19" s="29">
        <v>43779.199999999997</v>
      </c>
      <c r="R19" s="29">
        <v>43431</v>
      </c>
      <c r="S19" s="29">
        <v>44605.9</v>
      </c>
      <c r="T19" s="29">
        <v>46639.5</v>
      </c>
      <c r="U19" s="29">
        <v>48989.5</v>
      </c>
      <c r="V19" s="30" t="s">
        <v>108</v>
      </c>
      <c r="W19" s="29" t="s">
        <v>107</v>
      </c>
      <c r="X19" s="29"/>
      <c r="Y19" s="29"/>
      <c r="Z19" s="29"/>
      <c r="AA19" s="29"/>
      <c r="AB19" s="29"/>
      <c r="AC19" s="29"/>
      <c r="AD19" s="29"/>
      <c r="AE19" s="29"/>
    </row>
    <row r="20" spans="1:31" ht="15">
      <c r="A20" s="29" t="s">
        <v>11</v>
      </c>
      <c r="B20" s="29"/>
      <c r="C20" s="29"/>
      <c r="D20" s="29"/>
      <c r="E20" s="29"/>
      <c r="F20" s="29"/>
      <c r="G20" s="29"/>
      <c r="H20" s="29"/>
      <c r="I20" s="29"/>
      <c r="J20" s="29"/>
      <c r="K20" s="29">
        <v>1609550.8</v>
      </c>
      <c r="L20" s="29">
        <v>1632150.8</v>
      </c>
      <c r="M20" s="29">
        <v>1572878.3</v>
      </c>
      <c r="N20" s="29">
        <v>1604514.5</v>
      </c>
      <c r="O20" s="29">
        <v>1637462.9</v>
      </c>
      <c r="P20" s="29">
        <v>1613265</v>
      </c>
      <c r="Q20" s="29">
        <v>1604599.1</v>
      </c>
      <c r="R20" s="29">
        <v>1621827.2</v>
      </c>
      <c r="S20" s="29">
        <v>1652085.4</v>
      </c>
      <c r="T20" s="29">
        <v>1689747.6</v>
      </c>
      <c r="U20" s="29">
        <v>1724954.5</v>
      </c>
      <c r="V20" s="30" t="s">
        <v>108</v>
      </c>
      <c r="W20" s="29" t="s">
        <v>107</v>
      </c>
      <c r="X20" s="29"/>
      <c r="Y20" s="29"/>
      <c r="Z20" s="29"/>
      <c r="AA20" s="29"/>
      <c r="AB20" s="29"/>
      <c r="AC20" s="29"/>
      <c r="AD20" s="29"/>
      <c r="AE20" s="29"/>
    </row>
    <row r="21" spans="1:31" ht="15">
      <c r="A21" s="29" t="s">
        <v>131</v>
      </c>
      <c r="B21" s="29"/>
      <c r="C21" s="29"/>
      <c r="D21" s="29"/>
      <c r="E21" s="29"/>
      <c r="F21" s="29"/>
      <c r="G21" s="29"/>
      <c r="H21" s="29"/>
      <c r="I21" s="29"/>
      <c r="J21" s="29"/>
      <c r="K21" s="29">
        <v>17591</v>
      </c>
      <c r="L21" s="29">
        <v>19006.2</v>
      </c>
      <c r="M21" s="29">
        <v>18673.5</v>
      </c>
      <c r="N21" s="29">
        <v>19299.5</v>
      </c>
      <c r="O21" s="29">
        <v>19731</v>
      </c>
      <c r="P21" s="29">
        <v>19489.7</v>
      </c>
      <c r="Q21" s="29">
        <v>18140.5</v>
      </c>
      <c r="R21" s="29">
        <v>17610</v>
      </c>
      <c r="S21" s="29">
        <v>17746</v>
      </c>
      <c r="T21" s="29">
        <v>18490.2</v>
      </c>
      <c r="U21" s="29">
        <v>19570.900000000001</v>
      </c>
      <c r="V21" s="30" t="s">
        <v>108</v>
      </c>
      <c r="W21" s="29" t="s">
        <v>107</v>
      </c>
      <c r="X21" s="29"/>
      <c r="Y21" s="29"/>
      <c r="Z21" s="29"/>
      <c r="AA21" s="29"/>
      <c r="AB21" s="29"/>
      <c r="AC21" s="29"/>
      <c r="AD21" s="29"/>
      <c r="AE21" s="29"/>
    </row>
    <row r="22" spans="1:31" ht="15">
      <c r="A22" s="29" t="s">
        <v>130</v>
      </c>
      <c r="B22" s="29"/>
      <c r="C22" s="29"/>
      <c r="D22" s="29"/>
      <c r="E22" s="29"/>
      <c r="F22" s="29"/>
      <c r="G22" s="29"/>
      <c r="H22" s="29"/>
      <c r="I22" s="29"/>
      <c r="J22" s="29"/>
      <c r="K22" s="29">
        <v>22679.3</v>
      </c>
      <c r="L22" s="29">
        <v>24354.799999999999</v>
      </c>
      <c r="M22" s="29">
        <v>18749.3</v>
      </c>
      <c r="N22" s="29">
        <v>17788.599999999999</v>
      </c>
      <c r="O22" s="29">
        <v>20202.3</v>
      </c>
      <c r="P22" s="29">
        <v>22058.400000000001</v>
      </c>
      <c r="Q22" s="29">
        <v>22828.9</v>
      </c>
      <c r="R22" s="29">
        <v>23618.2</v>
      </c>
      <c r="S22" s="29">
        <v>24320.3</v>
      </c>
      <c r="T22" s="29">
        <v>25037.7</v>
      </c>
      <c r="U22" s="29">
        <v>27033.1</v>
      </c>
      <c r="V22" s="30" t="s">
        <v>108</v>
      </c>
      <c r="W22" s="29" t="s">
        <v>107</v>
      </c>
      <c r="X22" s="29"/>
      <c r="Y22" s="29"/>
      <c r="Z22" s="29"/>
      <c r="AA22" s="29"/>
      <c r="AB22" s="29"/>
      <c r="AC22" s="29"/>
      <c r="AD22" s="29"/>
      <c r="AE22" s="29"/>
    </row>
    <row r="23" spans="1:31" ht="15">
      <c r="A23" s="29" t="s">
        <v>129</v>
      </c>
      <c r="B23" s="29"/>
      <c r="C23" s="29"/>
      <c r="D23" s="29"/>
      <c r="E23" s="29"/>
      <c r="F23" s="29"/>
      <c r="G23" s="29"/>
      <c r="H23" s="29"/>
      <c r="I23" s="29"/>
      <c r="J23" s="29"/>
      <c r="K23" s="29">
        <v>29040.7</v>
      </c>
      <c r="L23" s="29">
        <v>32696.3</v>
      </c>
      <c r="M23" s="29">
        <v>26934.799999999999</v>
      </c>
      <c r="N23" s="29">
        <v>28027.7</v>
      </c>
      <c r="O23" s="29">
        <v>31275.3</v>
      </c>
      <c r="P23" s="29">
        <v>33348.5</v>
      </c>
      <c r="Q23" s="29">
        <v>34959.599999999999</v>
      </c>
      <c r="R23" s="29">
        <v>36568.300000000003</v>
      </c>
      <c r="S23" s="29">
        <v>37433.9</v>
      </c>
      <c r="T23" s="29">
        <v>38849.4</v>
      </c>
      <c r="U23" s="29">
        <v>42190.8</v>
      </c>
      <c r="V23" s="30" t="s">
        <v>108</v>
      </c>
      <c r="W23" s="29" t="s">
        <v>107</v>
      </c>
      <c r="X23" s="29"/>
      <c r="Y23" s="29"/>
      <c r="Z23" s="29"/>
      <c r="AA23" s="29"/>
      <c r="AB23" s="29"/>
      <c r="AC23" s="29"/>
      <c r="AD23" s="29"/>
      <c r="AE23" s="29"/>
    </row>
    <row r="24" spans="1:31" ht="15">
      <c r="A24" s="29" t="s">
        <v>128</v>
      </c>
      <c r="B24" s="29"/>
      <c r="C24" s="29"/>
      <c r="D24" s="29"/>
      <c r="E24" s="29"/>
      <c r="F24" s="29"/>
      <c r="G24" s="29"/>
      <c r="H24" s="29"/>
      <c r="I24" s="29"/>
      <c r="J24" s="29"/>
      <c r="K24" s="29">
        <v>37178.9</v>
      </c>
      <c r="L24" s="29">
        <v>38128.6</v>
      </c>
      <c r="M24" s="29">
        <v>36976.5</v>
      </c>
      <c r="N24" s="29">
        <v>40177.800000000003</v>
      </c>
      <c r="O24" s="29">
        <v>43164.6</v>
      </c>
      <c r="P24" s="29">
        <v>44112.1</v>
      </c>
      <c r="Q24" s="29">
        <v>46499.6</v>
      </c>
      <c r="R24" s="29">
        <v>49824.5</v>
      </c>
      <c r="S24" s="29">
        <v>51578.9</v>
      </c>
      <c r="T24" s="29">
        <v>53303</v>
      </c>
      <c r="U24" s="29">
        <v>55299.4</v>
      </c>
      <c r="V24" s="30" t="s">
        <v>108</v>
      </c>
      <c r="W24" s="29" t="s">
        <v>107</v>
      </c>
      <c r="X24" s="29"/>
      <c r="Y24" s="29"/>
      <c r="Z24" s="29"/>
      <c r="AA24" s="29"/>
      <c r="AB24" s="29"/>
      <c r="AC24" s="29"/>
      <c r="AD24" s="29"/>
      <c r="AE24" s="29"/>
    </row>
    <row r="25" spans="1:31" ht="15">
      <c r="A25" s="29" t="s">
        <v>127</v>
      </c>
      <c r="B25" s="29"/>
      <c r="C25" s="29"/>
      <c r="D25" s="29"/>
      <c r="E25" s="29"/>
      <c r="F25" s="29"/>
      <c r="G25" s="29"/>
      <c r="H25" s="29"/>
      <c r="I25" s="29"/>
      <c r="J25" s="29"/>
      <c r="K25" s="29">
        <v>102169.1</v>
      </c>
      <c r="L25" s="29">
        <v>108121.5</v>
      </c>
      <c r="M25" s="29">
        <v>94262.5</v>
      </c>
      <c r="N25" s="29">
        <v>98826</v>
      </c>
      <c r="O25" s="29">
        <v>101317</v>
      </c>
      <c r="P25" s="29">
        <v>99502.399999999994</v>
      </c>
      <c r="Q25" s="29">
        <v>101890.5</v>
      </c>
      <c r="R25" s="29">
        <v>105547</v>
      </c>
      <c r="S25" s="29">
        <v>110898.7</v>
      </c>
      <c r="T25" s="29">
        <v>113903.8</v>
      </c>
      <c r="U25" s="29">
        <v>124050.3</v>
      </c>
      <c r="V25" s="30" t="s">
        <v>108</v>
      </c>
      <c r="W25" s="29" t="s">
        <v>107</v>
      </c>
      <c r="X25" s="29"/>
      <c r="Y25" s="29"/>
      <c r="Z25" s="29"/>
      <c r="AA25" s="29"/>
      <c r="AB25" s="29"/>
      <c r="AC25" s="29"/>
      <c r="AD25" s="29"/>
      <c r="AE25" s="29"/>
    </row>
    <row r="26" spans="1:31" ht="15">
      <c r="A26" s="29" t="s">
        <v>126</v>
      </c>
      <c r="B26" s="29"/>
      <c r="C26" s="29"/>
      <c r="D26" s="29"/>
      <c r="E26" s="29"/>
      <c r="F26" s="29"/>
      <c r="G26" s="29"/>
      <c r="H26" s="29"/>
      <c r="I26" s="29"/>
      <c r="J26" s="29"/>
      <c r="K26" s="29">
        <v>5757.5</v>
      </c>
      <c r="L26" s="29">
        <v>6128.7</v>
      </c>
      <c r="M26" s="29">
        <v>6138.6</v>
      </c>
      <c r="N26" s="29">
        <v>6599.5</v>
      </c>
      <c r="O26" s="29">
        <v>6835.4</v>
      </c>
      <c r="P26" s="29">
        <v>7168.4</v>
      </c>
      <c r="Q26" s="29">
        <v>7645.2</v>
      </c>
      <c r="R26" s="29">
        <v>8505.4</v>
      </c>
      <c r="S26" s="29">
        <v>9643.5</v>
      </c>
      <c r="T26" s="29">
        <v>10343</v>
      </c>
      <c r="U26" s="29">
        <v>11294.9</v>
      </c>
      <c r="V26" s="30" t="s">
        <v>108</v>
      </c>
      <c r="W26" s="29" t="s">
        <v>107</v>
      </c>
      <c r="X26" s="29"/>
      <c r="Y26" s="29"/>
      <c r="Z26" s="29"/>
      <c r="AA26" s="29"/>
      <c r="AB26" s="29"/>
      <c r="AC26" s="29"/>
      <c r="AD26" s="29"/>
      <c r="AE26" s="29"/>
    </row>
    <row r="27" spans="1:31" ht="15">
      <c r="A27" s="29" t="s">
        <v>13</v>
      </c>
      <c r="B27" s="29"/>
      <c r="C27" s="29"/>
      <c r="D27" s="29"/>
      <c r="E27" s="29"/>
      <c r="F27" s="29"/>
      <c r="G27" s="29"/>
      <c r="H27" s="29"/>
      <c r="I27" s="29"/>
      <c r="J27" s="29"/>
      <c r="K27" s="29">
        <v>619170</v>
      </c>
      <c r="L27" s="29">
        <v>647198</v>
      </c>
      <c r="M27" s="29">
        <v>624842</v>
      </c>
      <c r="N27" s="29">
        <v>639187</v>
      </c>
      <c r="O27" s="29">
        <v>650359</v>
      </c>
      <c r="P27" s="29">
        <v>652966</v>
      </c>
      <c r="Q27" s="29">
        <v>660463</v>
      </c>
      <c r="R27" s="29">
        <v>671560</v>
      </c>
      <c r="S27" s="29">
        <v>690008</v>
      </c>
      <c r="T27" s="29">
        <v>708337</v>
      </c>
      <c r="U27" s="29">
        <v>737048</v>
      </c>
      <c r="V27" s="29">
        <v>772694</v>
      </c>
      <c r="W27" s="29" t="s">
        <v>125</v>
      </c>
      <c r="X27" s="29"/>
      <c r="Y27" s="29"/>
      <c r="Z27" s="29"/>
      <c r="AA27" s="29"/>
      <c r="AB27" s="29"/>
      <c r="AC27" s="29"/>
      <c r="AD27" s="29"/>
      <c r="AE27" s="29"/>
    </row>
    <row r="28" spans="1:31" ht="15">
      <c r="A28" s="29" t="s">
        <v>124</v>
      </c>
      <c r="B28" s="29"/>
      <c r="C28" s="29"/>
      <c r="D28" s="29"/>
      <c r="E28" s="29"/>
      <c r="F28" s="29"/>
      <c r="G28" s="29"/>
      <c r="H28" s="29"/>
      <c r="I28" s="29"/>
      <c r="J28" s="29"/>
      <c r="K28" s="29">
        <v>283978</v>
      </c>
      <c r="L28" s="29">
        <v>293761.90000000002</v>
      </c>
      <c r="M28" s="29">
        <v>288044</v>
      </c>
      <c r="N28" s="29">
        <v>295896.59999999998</v>
      </c>
      <c r="O28" s="29">
        <v>310128.7</v>
      </c>
      <c r="P28" s="29">
        <v>318653</v>
      </c>
      <c r="Q28" s="29">
        <v>323910.2</v>
      </c>
      <c r="R28" s="29">
        <v>333146.09999999998</v>
      </c>
      <c r="S28" s="29">
        <v>344258.5</v>
      </c>
      <c r="T28" s="29">
        <v>356237.6</v>
      </c>
      <c r="U28" s="29">
        <v>369899.2</v>
      </c>
      <c r="V28" s="30" t="s">
        <v>108</v>
      </c>
      <c r="W28" s="29" t="s">
        <v>107</v>
      </c>
      <c r="X28" s="29"/>
      <c r="Y28" s="29"/>
      <c r="Z28" s="29"/>
      <c r="AA28" s="29"/>
      <c r="AB28" s="29"/>
      <c r="AC28" s="29"/>
      <c r="AD28" s="29"/>
      <c r="AE28" s="29"/>
    </row>
    <row r="29" spans="1:31" ht="15">
      <c r="A29" s="29" t="s">
        <v>123</v>
      </c>
      <c r="B29" s="29"/>
      <c r="C29" s="29"/>
      <c r="D29" s="29"/>
      <c r="E29" s="29"/>
      <c r="F29" s="29"/>
      <c r="G29" s="29"/>
      <c r="H29" s="29"/>
      <c r="I29" s="29"/>
      <c r="J29" s="29"/>
      <c r="K29" s="29">
        <v>313874</v>
      </c>
      <c r="L29" s="29">
        <v>366182.3</v>
      </c>
      <c r="M29" s="29">
        <v>317082.90000000002</v>
      </c>
      <c r="N29" s="29">
        <v>361803.9</v>
      </c>
      <c r="O29" s="29">
        <v>380241.7</v>
      </c>
      <c r="P29" s="29">
        <v>389376.8</v>
      </c>
      <c r="Q29" s="29">
        <v>394733.8</v>
      </c>
      <c r="R29" s="29">
        <v>411163.2</v>
      </c>
      <c r="S29" s="29">
        <v>430254.5</v>
      </c>
      <c r="T29" s="29">
        <v>426547.5</v>
      </c>
      <c r="U29" s="29">
        <v>467167</v>
      </c>
      <c r="V29" s="30" t="s">
        <v>108</v>
      </c>
      <c r="W29" s="29" t="s">
        <v>107</v>
      </c>
      <c r="X29" s="29"/>
      <c r="Y29" s="29"/>
      <c r="Z29" s="29"/>
      <c r="AA29" s="29"/>
      <c r="AB29" s="29"/>
      <c r="AC29" s="29"/>
      <c r="AD29" s="29"/>
      <c r="AE29" s="29"/>
    </row>
    <row r="30" spans="1:31" ht="15">
      <c r="A30" s="29" t="s">
        <v>15</v>
      </c>
      <c r="B30" s="29"/>
      <c r="C30" s="29"/>
      <c r="D30" s="29"/>
      <c r="E30" s="29"/>
      <c r="F30" s="29"/>
      <c r="G30" s="29"/>
      <c r="H30" s="29"/>
      <c r="I30" s="29"/>
      <c r="J30" s="29"/>
      <c r="K30" s="29">
        <v>175467.7</v>
      </c>
      <c r="L30" s="29">
        <v>178872.6</v>
      </c>
      <c r="M30" s="29">
        <v>175448.2</v>
      </c>
      <c r="N30" s="29">
        <v>179929.8</v>
      </c>
      <c r="O30" s="29">
        <v>176166.6</v>
      </c>
      <c r="P30" s="29">
        <v>168398</v>
      </c>
      <c r="Q30" s="29">
        <v>170269.3</v>
      </c>
      <c r="R30" s="29">
        <v>173079.1</v>
      </c>
      <c r="S30" s="29">
        <v>179809.1</v>
      </c>
      <c r="T30" s="29">
        <v>186480.5</v>
      </c>
      <c r="U30" s="29">
        <v>194613.5</v>
      </c>
      <c r="V30" s="30" t="s">
        <v>108</v>
      </c>
      <c r="W30" s="29" t="s">
        <v>107</v>
      </c>
      <c r="X30" s="29"/>
      <c r="Y30" s="29"/>
      <c r="Z30" s="29"/>
      <c r="AA30" s="29"/>
      <c r="AB30" s="29"/>
      <c r="AC30" s="29"/>
      <c r="AD30" s="29"/>
      <c r="AE30" s="29"/>
    </row>
    <row r="31" spans="1:31" ht="15">
      <c r="A31" s="29" t="s">
        <v>122</v>
      </c>
      <c r="B31" s="29"/>
      <c r="C31" s="29"/>
      <c r="D31" s="29"/>
      <c r="E31" s="29"/>
      <c r="F31" s="29"/>
      <c r="G31" s="29"/>
      <c r="H31" s="29"/>
      <c r="I31" s="29"/>
      <c r="J31" s="29"/>
      <c r="K31" s="29">
        <v>127632</v>
      </c>
      <c r="L31" s="29">
        <v>146590.6</v>
      </c>
      <c r="M31" s="29">
        <v>125213.9</v>
      </c>
      <c r="N31" s="29">
        <v>125408.8</v>
      </c>
      <c r="O31" s="29">
        <v>131925.4</v>
      </c>
      <c r="P31" s="29">
        <v>133147.1</v>
      </c>
      <c r="Q31" s="29">
        <v>143801.60000000001</v>
      </c>
      <c r="R31" s="29">
        <v>150458</v>
      </c>
      <c r="S31" s="29">
        <v>160297.79999999999</v>
      </c>
      <c r="T31" s="29">
        <v>170393.60000000001</v>
      </c>
      <c r="U31" s="29">
        <v>187516.79999999999</v>
      </c>
      <c r="V31" s="30" t="s">
        <v>108</v>
      </c>
      <c r="W31" s="29" t="s">
        <v>107</v>
      </c>
      <c r="X31" s="29"/>
      <c r="Y31" s="29"/>
      <c r="Z31" s="29"/>
      <c r="AA31" s="29"/>
      <c r="AB31" s="29"/>
      <c r="AC31" s="29"/>
      <c r="AD31" s="29"/>
      <c r="AE31" s="29"/>
    </row>
    <row r="32" spans="1:31" ht="15">
      <c r="A32" s="29" t="s">
        <v>121</v>
      </c>
      <c r="B32" s="29"/>
      <c r="C32" s="29"/>
      <c r="D32" s="29"/>
      <c r="E32" s="29"/>
      <c r="F32" s="29"/>
      <c r="G32" s="29"/>
      <c r="H32" s="29"/>
      <c r="I32" s="29"/>
      <c r="J32" s="29"/>
      <c r="K32" s="29">
        <v>35152.6</v>
      </c>
      <c r="L32" s="29">
        <v>37951.199999999997</v>
      </c>
      <c r="M32" s="29">
        <v>36166.199999999997</v>
      </c>
      <c r="N32" s="29">
        <v>36252.400000000001</v>
      </c>
      <c r="O32" s="29">
        <v>36896.300000000003</v>
      </c>
      <c r="P32" s="29">
        <v>36076.1</v>
      </c>
      <c r="Q32" s="29">
        <v>36239.199999999997</v>
      </c>
      <c r="R32" s="29">
        <v>37603.300000000003</v>
      </c>
      <c r="S32" s="29">
        <v>38863.300000000003</v>
      </c>
      <c r="T32" s="29">
        <v>40357.199999999997</v>
      </c>
      <c r="U32" s="29">
        <v>42999.7</v>
      </c>
      <c r="V32" s="30" t="s">
        <v>108</v>
      </c>
      <c r="W32" s="29" t="s">
        <v>107</v>
      </c>
      <c r="X32" s="29"/>
      <c r="Y32" s="29"/>
      <c r="Z32" s="29"/>
      <c r="AA32" s="29"/>
      <c r="AB32" s="29"/>
      <c r="AC32" s="29"/>
      <c r="AD32" s="29"/>
      <c r="AE32" s="29"/>
    </row>
    <row r="33" spans="1:31" ht="15">
      <c r="A33" s="29" t="s">
        <v>120</v>
      </c>
      <c r="B33" s="29"/>
      <c r="C33" s="29"/>
      <c r="D33" s="29"/>
      <c r="E33" s="29"/>
      <c r="F33" s="29"/>
      <c r="G33" s="29"/>
      <c r="H33" s="29"/>
      <c r="I33" s="29"/>
      <c r="J33" s="29"/>
      <c r="K33" s="29">
        <v>56241.599999999999</v>
      </c>
      <c r="L33" s="29">
        <v>66002.8</v>
      </c>
      <c r="M33" s="29">
        <v>64023.1</v>
      </c>
      <c r="N33" s="29">
        <v>67577.3</v>
      </c>
      <c r="O33" s="29">
        <v>70627.199999999997</v>
      </c>
      <c r="P33" s="29">
        <v>72703.5</v>
      </c>
      <c r="Q33" s="29">
        <v>74169.899999999994</v>
      </c>
      <c r="R33" s="29">
        <v>76087.8</v>
      </c>
      <c r="S33" s="29">
        <v>79138.2</v>
      </c>
      <c r="T33" s="29">
        <v>81226.100000000006</v>
      </c>
      <c r="U33" s="29">
        <v>84850.9</v>
      </c>
      <c r="V33" s="30" t="s">
        <v>108</v>
      </c>
      <c r="W33" s="29" t="s">
        <v>107</v>
      </c>
      <c r="X33" s="29"/>
      <c r="Y33" s="29"/>
      <c r="Z33" s="29"/>
      <c r="AA33" s="29"/>
      <c r="AB33" s="29"/>
      <c r="AC33" s="29"/>
      <c r="AD33" s="29"/>
      <c r="AE33" s="29"/>
    </row>
    <row r="34" spans="1:31" ht="15">
      <c r="A34" s="29" t="s">
        <v>8</v>
      </c>
      <c r="B34" s="29"/>
      <c r="C34" s="29"/>
      <c r="D34" s="29"/>
      <c r="E34" s="29"/>
      <c r="F34" s="29"/>
      <c r="G34" s="29"/>
      <c r="H34" s="29"/>
      <c r="I34" s="29"/>
      <c r="J34" s="29"/>
      <c r="K34" s="29">
        <v>186584</v>
      </c>
      <c r="L34" s="29">
        <v>193711</v>
      </c>
      <c r="M34" s="29">
        <v>181029</v>
      </c>
      <c r="N34" s="29">
        <v>187100</v>
      </c>
      <c r="O34" s="29">
        <v>196869</v>
      </c>
      <c r="P34" s="29">
        <v>199793</v>
      </c>
      <c r="Q34" s="29">
        <v>203338</v>
      </c>
      <c r="R34" s="29">
        <v>205474</v>
      </c>
      <c r="S34" s="29">
        <v>209952</v>
      </c>
      <c r="T34" s="29">
        <v>216073</v>
      </c>
      <c r="U34" s="29">
        <v>223892</v>
      </c>
      <c r="V34" s="30" t="s">
        <v>108</v>
      </c>
      <c r="W34" s="29" t="s">
        <v>107</v>
      </c>
      <c r="X34" s="29"/>
      <c r="Y34" s="29"/>
      <c r="Z34" s="29"/>
      <c r="AA34" s="29"/>
      <c r="AB34" s="29"/>
      <c r="AC34" s="29"/>
      <c r="AD34" s="29"/>
      <c r="AE34" s="29"/>
    </row>
    <row r="35" spans="1:31" ht="15">
      <c r="A35" s="29" t="s">
        <v>16</v>
      </c>
      <c r="B35" s="29"/>
      <c r="C35" s="29"/>
      <c r="D35" s="29"/>
      <c r="E35" s="29"/>
      <c r="F35" s="29"/>
      <c r="G35" s="29"/>
      <c r="H35" s="29"/>
      <c r="I35" s="29"/>
      <c r="J35" s="29"/>
      <c r="K35" s="29">
        <v>356859.2</v>
      </c>
      <c r="L35" s="29">
        <v>352741.6</v>
      </c>
      <c r="M35" s="29">
        <v>310008.3</v>
      </c>
      <c r="N35" s="29">
        <v>369478.2</v>
      </c>
      <c r="O35" s="29">
        <v>405440.1</v>
      </c>
      <c r="P35" s="29">
        <v>423808.4</v>
      </c>
      <c r="Q35" s="29">
        <v>436217.9</v>
      </c>
      <c r="R35" s="29">
        <v>433140.1</v>
      </c>
      <c r="S35" s="29">
        <v>449194.7</v>
      </c>
      <c r="T35" s="29">
        <v>463147.5</v>
      </c>
      <c r="U35" s="29">
        <v>475224.2</v>
      </c>
      <c r="V35" s="30" t="s">
        <v>108</v>
      </c>
      <c r="W35" s="29" t="s">
        <v>107</v>
      </c>
      <c r="X35" s="29"/>
      <c r="Y35" s="29"/>
      <c r="Z35" s="29"/>
      <c r="AA35" s="29"/>
      <c r="AB35" s="29"/>
      <c r="AC35" s="29"/>
      <c r="AD35" s="29"/>
      <c r="AE35" s="29"/>
    </row>
    <row r="36" spans="1:31" ht="15">
      <c r="A36" s="29" t="s">
        <v>119</v>
      </c>
      <c r="B36" s="29"/>
      <c r="C36" s="29"/>
      <c r="D36" s="29"/>
      <c r="E36" s="29"/>
      <c r="F36" s="29"/>
      <c r="G36" s="29"/>
      <c r="H36" s="29"/>
      <c r="I36" s="29"/>
      <c r="J36" s="29"/>
      <c r="K36" s="29">
        <v>2252450.5</v>
      </c>
      <c r="L36" s="29">
        <v>1983970.5</v>
      </c>
      <c r="M36" s="29">
        <v>1725383.3</v>
      </c>
      <c r="N36" s="29">
        <v>1850538.6</v>
      </c>
      <c r="O36" s="29">
        <v>1894900.2</v>
      </c>
      <c r="P36" s="29">
        <v>2089628.4</v>
      </c>
      <c r="Q36" s="29">
        <v>2073978.5</v>
      </c>
      <c r="R36" s="29">
        <v>2287866.6</v>
      </c>
      <c r="S36" s="29">
        <v>2611924.1</v>
      </c>
      <c r="T36" s="29">
        <v>2403382.6</v>
      </c>
      <c r="U36" s="29">
        <v>2337971</v>
      </c>
      <c r="V36" s="29">
        <v>2390192.2999999998</v>
      </c>
      <c r="W36" s="29" t="s">
        <v>107</v>
      </c>
      <c r="X36" s="29"/>
      <c r="Y36" s="29"/>
      <c r="Z36" s="29"/>
      <c r="AA36" s="29"/>
      <c r="AB36" s="29"/>
      <c r="AC36" s="29"/>
      <c r="AD36" s="29"/>
      <c r="AE36" s="29"/>
    </row>
    <row r="37" spans="1:31" ht="15">
      <c r="A37" s="29" t="s">
        <v>118</v>
      </c>
      <c r="B37" s="29"/>
      <c r="C37" s="29"/>
      <c r="D37" s="29"/>
      <c r="E37" s="29"/>
      <c r="F37" s="29"/>
      <c r="G37" s="29"/>
      <c r="H37" s="29"/>
      <c r="I37" s="29"/>
      <c r="J37" s="29"/>
      <c r="K37" s="29">
        <v>15726.8</v>
      </c>
      <c r="L37" s="29">
        <v>10948.5</v>
      </c>
      <c r="M37" s="29">
        <v>9426.4</v>
      </c>
      <c r="N37" s="29">
        <v>10332.4</v>
      </c>
      <c r="O37" s="29">
        <v>10889</v>
      </c>
      <c r="P37" s="29">
        <v>11458.5</v>
      </c>
      <c r="Q37" s="29">
        <v>12064.1</v>
      </c>
      <c r="R37" s="29">
        <v>13389.9</v>
      </c>
      <c r="S37" s="29">
        <v>15639.1</v>
      </c>
      <c r="T37" s="29">
        <v>18735</v>
      </c>
      <c r="U37" s="29">
        <v>21706</v>
      </c>
      <c r="V37" s="30" t="s">
        <v>108</v>
      </c>
      <c r="W37" s="29" t="s">
        <v>107</v>
      </c>
      <c r="X37" s="29"/>
      <c r="Y37" s="29"/>
      <c r="Z37" s="29"/>
      <c r="AA37" s="29"/>
      <c r="AB37" s="29"/>
      <c r="AC37" s="29"/>
      <c r="AD37" s="29"/>
      <c r="AE37" s="29"/>
    </row>
    <row r="38" spans="1:31" ht="15">
      <c r="A38" s="29" t="s">
        <v>117</v>
      </c>
      <c r="B38" s="29"/>
      <c r="C38" s="29"/>
      <c r="D38" s="29"/>
      <c r="E38" s="29"/>
      <c r="F38" s="29"/>
      <c r="G38" s="29"/>
      <c r="H38" s="29"/>
      <c r="I38" s="29"/>
      <c r="J38" s="29"/>
      <c r="K38" s="30" t="s">
        <v>108</v>
      </c>
      <c r="L38" s="30" t="s">
        <v>108</v>
      </c>
      <c r="M38" s="30" t="s">
        <v>108</v>
      </c>
      <c r="N38" s="30" t="s">
        <v>108</v>
      </c>
      <c r="O38" s="30" t="s">
        <v>108</v>
      </c>
      <c r="P38" s="30" t="s">
        <v>108</v>
      </c>
      <c r="Q38" s="29">
        <v>4812.3999999999996</v>
      </c>
      <c r="R38" s="29">
        <v>5021.7</v>
      </c>
      <c r="S38" s="29">
        <v>5668.8</v>
      </c>
      <c r="T38" s="29">
        <v>5631.1</v>
      </c>
      <c r="U38" s="30" t="s">
        <v>108</v>
      </c>
      <c r="V38" s="30" t="s">
        <v>108</v>
      </c>
      <c r="W38" s="29" t="s">
        <v>107</v>
      </c>
      <c r="X38" s="29"/>
      <c r="Y38" s="29"/>
      <c r="Z38" s="29"/>
      <c r="AA38" s="29"/>
      <c r="AB38" s="29"/>
      <c r="AC38" s="29"/>
      <c r="AD38" s="29"/>
      <c r="AE38" s="29"/>
    </row>
    <row r="39" spans="1:31" ht="15">
      <c r="A39" s="29" t="s">
        <v>14</v>
      </c>
      <c r="B39" s="29"/>
      <c r="C39" s="29"/>
      <c r="D39" s="29"/>
      <c r="E39" s="29"/>
      <c r="F39" s="29"/>
      <c r="G39" s="29"/>
      <c r="H39" s="29"/>
      <c r="I39" s="29"/>
      <c r="J39" s="29"/>
      <c r="K39" s="29">
        <v>293273.40000000002</v>
      </c>
      <c r="L39" s="29">
        <v>317230.3</v>
      </c>
      <c r="M39" s="29">
        <v>278557.90000000002</v>
      </c>
      <c r="N39" s="29">
        <v>324043.2</v>
      </c>
      <c r="O39" s="29">
        <v>358733.7</v>
      </c>
      <c r="P39" s="29">
        <v>397086.1</v>
      </c>
      <c r="Q39" s="29">
        <v>393966.1</v>
      </c>
      <c r="R39" s="29">
        <v>376647.6</v>
      </c>
      <c r="S39" s="29">
        <v>348408.4</v>
      </c>
      <c r="T39" s="29">
        <v>335747.5</v>
      </c>
      <c r="U39" s="29">
        <v>354287.4</v>
      </c>
      <c r="V39" s="29">
        <v>368546.4</v>
      </c>
      <c r="W39" s="29" t="s">
        <v>107</v>
      </c>
      <c r="X39" s="29"/>
      <c r="Y39" s="29"/>
      <c r="Z39" s="29"/>
      <c r="AA39" s="29"/>
      <c r="AB39" s="29"/>
      <c r="AC39" s="29"/>
      <c r="AD39" s="29"/>
      <c r="AE39" s="29"/>
    </row>
    <row r="40" spans="1:31" ht="15">
      <c r="A40" s="29" t="s">
        <v>4</v>
      </c>
      <c r="B40" s="29"/>
      <c r="C40" s="29"/>
      <c r="D40" s="29"/>
      <c r="E40" s="29"/>
      <c r="F40" s="29"/>
      <c r="G40" s="29"/>
      <c r="H40" s="29"/>
      <c r="I40" s="29"/>
      <c r="J40" s="29"/>
      <c r="K40" s="29">
        <v>350695.6</v>
      </c>
      <c r="L40" s="29">
        <v>378248.1</v>
      </c>
      <c r="M40" s="29">
        <v>390207.4</v>
      </c>
      <c r="N40" s="29">
        <v>441085.7</v>
      </c>
      <c r="O40" s="29">
        <v>504020.9</v>
      </c>
      <c r="P40" s="29">
        <v>519716.4</v>
      </c>
      <c r="Q40" s="29">
        <v>518379.5</v>
      </c>
      <c r="R40" s="29">
        <v>534923.69999999995</v>
      </c>
      <c r="S40" s="29">
        <v>612658.4</v>
      </c>
      <c r="T40" s="29">
        <v>605753.69999999995</v>
      </c>
      <c r="U40" s="29">
        <v>601395.69999999995</v>
      </c>
      <c r="V40" s="30" t="s">
        <v>108</v>
      </c>
      <c r="W40" s="29" t="s">
        <v>107</v>
      </c>
      <c r="X40" s="29"/>
      <c r="Y40" s="29"/>
      <c r="Z40" s="29"/>
      <c r="AA40" s="29"/>
      <c r="AB40" s="29"/>
      <c r="AC40" s="29"/>
      <c r="AD40" s="29"/>
      <c r="AE40" s="29"/>
    </row>
    <row r="41" spans="1:31" ht="15">
      <c r="A41" s="29" t="s">
        <v>116</v>
      </c>
      <c r="B41" s="29"/>
      <c r="C41" s="29"/>
      <c r="D41" s="29"/>
      <c r="E41" s="29"/>
      <c r="F41" s="29"/>
      <c r="G41" s="29"/>
      <c r="H41" s="29"/>
      <c r="I41" s="29"/>
      <c r="J41" s="29"/>
      <c r="K41" s="29">
        <v>2689.1</v>
      </c>
      <c r="L41" s="29">
        <v>3103.3</v>
      </c>
      <c r="M41" s="29">
        <v>2993.9</v>
      </c>
      <c r="N41" s="29">
        <v>3125.1</v>
      </c>
      <c r="O41" s="29">
        <v>3264.8</v>
      </c>
      <c r="P41" s="29">
        <v>3181.5</v>
      </c>
      <c r="Q41" s="29">
        <v>3362.5</v>
      </c>
      <c r="R41" s="29">
        <v>3457.9</v>
      </c>
      <c r="S41" s="29">
        <v>3654.5</v>
      </c>
      <c r="T41" s="29">
        <v>3954.2</v>
      </c>
      <c r="U41" s="29">
        <v>4299.1000000000004</v>
      </c>
      <c r="V41" s="30" t="s">
        <v>108</v>
      </c>
      <c r="W41" s="29" t="s">
        <v>107</v>
      </c>
      <c r="X41" s="29"/>
      <c r="Y41" s="29"/>
      <c r="Z41" s="29"/>
      <c r="AA41" s="29"/>
      <c r="AB41" s="29"/>
      <c r="AC41" s="29"/>
      <c r="AD41" s="29"/>
      <c r="AE41" s="29"/>
    </row>
    <row r="42" spans="1:31" ht="15">
      <c r="A42" s="29" t="s">
        <v>115</v>
      </c>
      <c r="B42" s="29"/>
      <c r="C42" s="29"/>
      <c r="D42" s="29"/>
      <c r="E42" s="29"/>
      <c r="F42" s="29"/>
      <c r="G42" s="29"/>
      <c r="H42" s="29"/>
      <c r="I42" s="29"/>
      <c r="J42" s="29"/>
      <c r="K42" s="29">
        <v>6094.5</v>
      </c>
      <c r="L42" s="29">
        <v>6772.1</v>
      </c>
      <c r="M42" s="29">
        <v>6766.5</v>
      </c>
      <c r="N42" s="29">
        <v>7108.3</v>
      </c>
      <c r="O42" s="29">
        <v>7544.2</v>
      </c>
      <c r="P42" s="29">
        <v>7584.8</v>
      </c>
      <c r="Q42" s="29">
        <v>8149.6</v>
      </c>
      <c r="R42" s="29">
        <v>8562</v>
      </c>
      <c r="S42" s="29">
        <v>9072.2999999999993</v>
      </c>
      <c r="T42" s="29">
        <v>9656.5</v>
      </c>
      <c r="U42" s="29">
        <v>10013.9</v>
      </c>
      <c r="V42" s="30" t="s">
        <v>108</v>
      </c>
      <c r="W42" s="29" t="s">
        <v>107</v>
      </c>
      <c r="X42" s="29"/>
      <c r="Y42" s="29"/>
      <c r="Z42" s="29"/>
      <c r="AA42" s="29"/>
      <c r="AB42" s="29"/>
      <c r="AC42" s="29"/>
      <c r="AD42" s="29"/>
      <c r="AE42" s="29"/>
    </row>
    <row r="43" spans="1:31" ht="15">
      <c r="A43" s="29" t="s">
        <v>114</v>
      </c>
      <c r="B43" s="29"/>
      <c r="C43" s="29"/>
      <c r="D43" s="29"/>
      <c r="E43" s="29"/>
      <c r="F43" s="29"/>
      <c r="G43" s="29"/>
      <c r="H43" s="29"/>
      <c r="I43" s="29"/>
      <c r="J43" s="29"/>
      <c r="K43" s="29">
        <v>7809.8</v>
      </c>
      <c r="L43" s="29">
        <v>8800.2999999999993</v>
      </c>
      <c r="M43" s="29">
        <v>8662.2000000000007</v>
      </c>
      <c r="N43" s="29">
        <v>8996.6</v>
      </c>
      <c r="O43" s="29">
        <v>9268.2999999999993</v>
      </c>
      <c r="P43" s="29">
        <v>9585.7999999999993</v>
      </c>
      <c r="Q43" s="29">
        <v>9625.4</v>
      </c>
      <c r="R43" s="29">
        <v>9968.6</v>
      </c>
      <c r="S43" s="29">
        <v>10264.1</v>
      </c>
      <c r="T43" s="29">
        <v>10740</v>
      </c>
      <c r="U43" s="29">
        <v>11575.7</v>
      </c>
      <c r="V43" s="30" t="s">
        <v>108</v>
      </c>
      <c r="W43" s="29" t="s">
        <v>107</v>
      </c>
      <c r="X43" s="29"/>
      <c r="Y43" s="29"/>
      <c r="Z43" s="29"/>
      <c r="AA43" s="29"/>
      <c r="AB43" s="29"/>
      <c r="AC43" s="29"/>
      <c r="AD43" s="29"/>
      <c r="AE43" s="29"/>
    </row>
    <row r="44" spans="1:31" ht="15">
      <c r="A44" s="29" t="s">
        <v>113</v>
      </c>
      <c r="B44" s="29"/>
      <c r="C44" s="29"/>
      <c r="D44" s="29"/>
      <c r="E44" s="29"/>
      <c r="F44" s="29"/>
      <c r="G44" s="29"/>
      <c r="H44" s="29"/>
      <c r="I44" s="29"/>
      <c r="J44" s="29"/>
      <c r="K44" s="29">
        <v>31557.9</v>
      </c>
      <c r="L44" s="29">
        <v>35712.5</v>
      </c>
      <c r="M44" s="29">
        <v>32486.2</v>
      </c>
      <c r="N44" s="29">
        <v>31545.8</v>
      </c>
      <c r="O44" s="29">
        <v>35431.699999999997</v>
      </c>
      <c r="P44" s="29">
        <v>33679.300000000003</v>
      </c>
      <c r="Q44" s="29">
        <v>36426.699999999997</v>
      </c>
      <c r="R44" s="29">
        <v>35467.5</v>
      </c>
      <c r="S44" s="29">
        <v>35715.5</v>
      </c>
      <c r="T44" s="29">
        <v>36723</v>
      </c>
      <c r="U44" s="29">
        <v>39183.300000000003</v>
      </c>
      <c r="V44" s="30" t="s">
        <v>108</v>
      </c>
      <c r="W44" s="29" t="s">
        <v>107</v>
      </c>
      <c r="X44" s="29"/>
      <c r="Y44" s="29"/>
      <c r="Z44" s="29"/>
      <c r="AA44" s="29"/>
      <c r="AB44" s="29"/>
      <c r="AC44" s="29"/>
      <c r="AD44" s="29"/>
      <c r="AE44" s="29"/>
    </row>
    <row r="45" spans="1:31" ht="15">
      <c r="A45" s="29" t="s">
        <v>112</v>
      </c>
      <c r="B45" s="29"/>
      <c r="C45" s="29"/>
      <c r="D45" s="29"/>
      <c r="E45" s="29"/>
      <c r="F45" s="29"/>
      <c r="G45" s="29"/>
      <c r="H45" s="29"/>
      <c r="I45" s="29"/>
      <c r="J45" s="29"/>
      <c r="K45" s="29">
        <v>492841.2</v>
      </c>
      <c r="L45" s="29">
        <v>521812.2</v>
      </c>
      <c r="M45" s="29">
        <v>461925.9</v>
      </c>
      <c r="N45" s="29">
        <v>581023.80000000005</v>
      </c>
      <c r="O45" s="29">
        <v>596491.19999999995</v>
      </c>
      <c r="P45" s="29">
        <v>678483.7</v>
      </c>
      <c r="Q45" s="29">
        <v>714313.4</v>
      </c>
      <c r="R45" s="29">
        <v>703411.6</v>
      </c>
      <c r="S45" s="29">
        <v>772978.8</v>
      </c>
      <c r="T45" s="29">
        <v>780224.9</v>
      </c>
      <c r="U45" s="29">
        <v>753904</v>
      </c>
      <c r="V45" s="30" t="s">
        <v>108</v>
      </c>
      <c r="W45" s="29" t="s">
        <v>107</v>
      </c>
      <c r="X45" s="29"/>
      <c r="Y45" s="29"/>
      <c r="Z45" s="29"/>
      <c r="AA45" s="29"/>
      <c r="AB45" s="29"/>
      <c r="AC45" s="29"/>
      <c r="AD45" s="29"/>
      <c r="AE45" s="29"/>
    </row>
    <row r="46" spans="1:31" ht="15">
      <c r="A46" s="29" t="s">
        <v>111</v>
      </c>
      <c r="B46" s="29"/>
      <c r="C46" s="29"/>
      <c r="D46" s="29"/>
      <c r="E46" s="29"/>
      <c r="F46" s="29"/>
      <c r="G46" s="29"/>
      <c r="H46" s="29"/>
      <c r="I46" s="29"/>
      <c r="J46" s="29"/>
      <c r="K46" s="29">
        <v>11528.5</v>
      </c>
      <c r="L46" s="29">
        <v>13047.8</v>
      </c>
      <c r="M46" s="29">
        <v>12679.3</v>
      </c>
      <c r="N46" s="29">
        <v>12968.9</v>
      </c>
      <c r="O46" s="29">
        <v>13411.8</v>
      </c>
      <c r="P46" s="29">
        <v>13407.5</v>
      </c>
      <c r="Q46" s="29">
        <v>13691.8</v>
      </c>
      <c r="R46" s="29">
        <v>13988.3</v>
      </c>
      <c r="S46" s="29">
        <v>14615.7</v>
      </c>
      <c r="T46" s="29">
        <v>15287.9</v>
      </c>
      <c r="U46" s="30" t="s">
        <v>108</v>
      </c>
      <c r="V46" s="30" t="s">
        <v>108</v>
      </c>
      <c r="W46" s="29" t="s">
        <v>107</v>
      </c>
      <c r="X46" s="29"/>
      <c r="Y46" s="29"/>
      <c r="Z46" s="29"/>
      <c r="AA46" s="29"/>
      <c r="AB46" s="29"/>
      <c r="AC46" s="29"/>
      <c r="AD46" s="29"/>
      <c r="AE46" s="29"/>
    </row>
    <row r="47" spans="1:31" ht="15">
      <c r="A47" s="29" t="s">
        <v>110</v>
      </c>
      <c r="B47" s="29"/>
      <c r="C47" s="29"/>
      <c r="D47" s="29"/>
      <c r="E47" s="29"/>
      <c r="F47" s="29"/>
      <c r="G47" s="29"/>
      <c r="H47" s="29"/>
      <c r="I47" s="29"/>
      <c r="J47" s="29"/>
      <c r="K47" s="30" t="s">
        <v>108</v>
      </c>
      <c r="L47" s="29">
        <v>3882.8</v>
      </c>
      <c r="M47" s="29">
        <v>4069.6</v>
      </c>
      <c r="N47" s="29">
        <v>4402</v>
      </c>
      <c r="O47" s="29">
        <v>4814.5</v>
      </c>
      <c r="P47" s="29">
        <v>5058.8</v>
      </c>
      <c r="Q47" s="29">
        <v>5326.6</v>
      </c>
      <c r="R47" s="29">
        <v>5567.5</v>
      </c>
      <c r="S47" s="29">
        <v>5806.9</v>
      </c>
      <c r="T47" s="29">
        <v>6070</v>
      </c>
      <c r="U47" s="29">
        <v>6413.8</v>
      </c>
      <c r="V47" s="30" t="s">
        <v>108</v>
      </c>
      <c r="W47" s="29" t="s">
        <v>107</v>
      </c>
      <c r="X47" s="29"/>
      <c r="Y47" s="29"/>
      <c r="Z47" s="29"/>
      <c r="AA47" s="29"/>
      <c r="AB47" s="29"/>
      <c r="AC47" s="29"/>
      <c r="AD47" s="29"/>
      <c r="AE47" s="29"/>
    </row>
    <row r="48" spans="1:31" ht="15">
      <c r="A48" s="29" t="s">
        <v>109</v>
      </c>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row>
    <row r="49" spans="1:31" ht="15">
      <c r="A49" s="29" t="s">
        <v>108</v>
      </c>
      <c r="B49" s="29"/>
      <c r="C49" s="29"/>
      <c r="D49" s="29"/>
      <c r="E49" s="29"/>
      <c r="F49" s="29"/>
      <c r="G49" s="29"/>
      <c r="H49" s="29"/>
      <c r="I49" s="29"/>
      <c r="J49" s="29"/>
      <c r="K49" s="29" t="s">
        <v>107</v>
      </c>
      <c r="L49" s="29"/>
      <c r="M49" s="29"/>
      <c r="N49" s="29"/>
      <c r="O49" s="29"/>
      <c r="P49" s="29"/>
      <c r="Q49" s="29"/>
      <c r="R49" s="29"/>
      <c r="S49" s="29"/>
      <c r="T49" s="29"/>
      <c r="U49" s="29"/>
      <c r="V49" s="29"/>
      <c r="W49" s="29"/>
      <c r="X49" s="29"/>
      <c r="Y49" s="29"/>
      <c r="Z49" s="29"/>
      <c r="AA49" s="29"/>
      <c r="AB49" s="29"/>
      <c r="AC49" s="29"/>
      <c r="AD49" s="29"/>
      <c r="AE49" s="29"/>
    </row>
    <row r="50" spans="1:31" ht="15">
      <c r="A50" s="29" t="s">
        <v>106</v>
      </c>
      <c r="B50" s="29"/>
      <c r="C50" s="29"/>
      <c r="D50" s="29"/>
      <c r="E50" s="29"/>
      <c r="F50" s="29"/>
      <c r="G50" s="29"/>
      <c r="H50" s="29"/>
      <c r="I50" s="29"/>
      <c r="J50" s="29"/>
      <c r="K50" s="29" t="s">
        <v>105</v>
      </c>
      <c r="L50" s="29"/>
      <c r="M50" s="29"/>
      <c r="N50" s="29"/>
      <c r="O50" s="29"/>
      <c r="P50" s="29"/>
      <c r="Q50" s="29"/>
      <c r="R50" s="29"/>
      <c r="S50" s="29"/>
      <c r="T50" s="29"/>
      <c r="U50" s="29"/>
      <c r="V50" s="29"/>
      <c r="W50" s="29"/>
      <c r="X50" s="29"/>
      <c r="Y50" s="29"/>
      <c r="Z50" s="29"/>
      <c r="AA50" s="29"/>
      <c r="AB50" s="29"/>
      <c r="AC50" s="29"/>
      <c r="AD50" s="29"/>
      <c r="AE50" s="29"/>
    </row>
    <row r="51" spans="1:31" ht="15">
      <c r="A51" s="29" t="s">
        <v>104</v>
      </c>
      <c r="B51" s="29"/>
      <c r="C51" s="29"/>
      <c r="D51" s="29"/>
      <c r="E51" s="29"/>
      <c r="F51" s="29"/>
      <c r="G51" s="29"/>
      <c r="H51" s="29"/>
      <c r="I51" s="29"/>
      <c r="J51" s="29"/>
      <c r="K51" s="29" t="s">
        <v>103</v>
      </c>
      <c r="L51" s="29"/>
      <c r="M51" s="29"/>
      <c r="N51" s="29"/>
      <c r="O51" s="29"/>
      <c r="P51" s="29"/>
      <c r="Q51" s="29"/>
      <c r="R51" s="29"/>
      <c r="S51" s="29"/>
      <c r="T51" s="29"/>
      <c r="U51" s="29"/>
      <c r="V51" s="29"/>
      <c r="W51" s="29"/>
      <c r="X51" s="29"/>
      <c r="Y51" s="29"/>
      <c r="Z51" s="29"/>
      <c r="AA51" s="29"/>
      <c r="AB51" s="29"/>
      <c r="AC51" s="29"/>
      <c r="AD51" s="29"/>
      <c r="AE51" s="29"/>
    </row>
    <row r="52" spans="1:31" ht="15">
      <c r="A52" s="29" t="s">
        <v>102</v>
      </c>
      <c r="B52" s="29"/>
      <c r="C52" s="29"/>
      <c r="D52" s="29"/>
      <c r="E52" s="29"/>
      <c r="F52" s="29"/>
      <c r="G52" s="29"/>
      <c r="H52" s="29"/>
      <c r="I52" s="29"/>
      <c r="J52" s="29"/>
      <c r="K52" s="29" t="s">
        <v>101</v>
      </c>
      <c r="L52" s="29"/>
      <c r="M52" s="29"/>
      <c r="N52" s="29"/>
      <c r="O52" s="29"/>
      <c r="P52" s="29"/>
      <c r="Q52" s="29"/>
      <c r="R52" s="29"/>
      <c r="S52" s="29"/>
      <c r="T52" s="29"/>
      <c r="U52" s="29"/>
      <c r="V52" s="29"/>
      <c r="W52" s="29"/>
      <c r="X52" s="29"/>
      <c r="Y52" s="29"/>
      <c r="Z52" s="29"/>
      <c r="AA52" s="29"/>
      <c r="AB52" s="29"/>
      <c r="AC52" s="29"/>
      <c r="AD52" s="29"/>
      <c r="AE52" s="29"/>
    </row>
    <row r="53" spans="1:31" ht="15">
      <c r="A53" s="29" t="s">
        <v>100</v>
      </c>
      <c r="B53" s="29"/>
      <c r="C53" s="29"/>
      <c r="D53" s="29"/>
      <c r="E53" s="29"/>
      <c r="F53" s="29"/>
      <c r="G53" s="29"/>
      <c r="H53" s="29"/>
      <c r="I53" s="29"/>
      <c r="J53" s="29"/>
      <c r="K53" s="29" t="s">
        <v>99</v>
      </c>
      <c r="L53" s="29"/>
      <c r="M53" s="29"/>
      <c r="N53" s="29"/>
      <c r="O53" s="29"/>
      <c r="P53" s="29"/>
      <c r="Q53" s="29"/>
      <c r="R53" s="29"/>
      <c r="S53" s="29"/>
      <c r="T53" s="29"/>
      <c r="U53" s="29"/>
      <c r="V53" s="29"/>
      <c r="W53" s="29"/>
      <c r="X53" s="29"/>
      <c r="Y53" s="29"/>
      <c r="Z53" s="29"/>
      <c r="AA53" s="29"/>
      <c r="AB53" s="29"/>
      <c r="AC53" s="29"/>
      <c r="AD53" s="29"/>
      <c r="AE53" s="29"/>
    </row>
    <row r="54" spans="1:31" ht="15">
      <c r="A54" s="29" t="s">
        <v>98</v>
      </c>
      <c r="B54" s="29"/>
      <c r="C54" s="29"/>
      <c r="D54" s="29"/>
      <c r="E54" s="29"/>
      <c r="F54" s="29"/>
      <c r="G54" s="29"/>
      <c r="H54" s="29"/>
      <c r="I54" s="29"/>
      <c r="J54" s="29"/>
      <c r="K54" s="29" t="s">
        <v>97</v>
      </c>
      <c r="L54" s="29"/>
      <c r="M54" s="29"/>
      <c r="N54" s="29"/>
      <c r="O54" s="29"/>
      <c r="P54" s="29"/>
      <c r="Q54" s="29"/>
      <c r="R54" s="29"/>
      <c r="S54" s="29"/>
      <c r="T54" s="29"/>
      <c r="U54" s="29"/>
      <c r="V54" s="29"/>
      <c r="W54" s="29"/>
      <c r="X54" s="29"/>
      <c r="Y54" s="29"/>
      <c r="Z54" s="29"/>
      <c r="AA54" s="29"/>
      <c r="AB54" s="29"/>
      <c r="AC54" s="29"/>
      <c r="AD54" s="29"/>
      <c r="AE54" s="29"/>
    </row>
    <row r="55" spans="1:31" ht="15">
      <c r="A55" s="29" t="s">
        <v>96</v>
      </c>
      <c r="B55" s="29"/>
      <c r="C55" s="29"/>
      <c r="D55" s="29"/>
      <c r="E55" s="29"/>
      <c r="F55" s="29"/>
      <c r="G55" s="29"/>
      <c r="H55" s="29"/>
      <c r="I55" s="29"/>
      <c r="J55" s="29"/>
      <c r="K55" s="29" t="s">
        <v>95</v>
      </c>
      <c r="L55" s="29"/>
      <c r="M55" s="29"/>
      <c r="N55" s="29"/>
      <c r="O55" s="29"/>
      <c r="P55" s="29"/>
      <c r="Q55" s="29"/>
      <c r="R55" s="29"/>
      <c r="S55" s="29"/>
      <c r="T55" s="29"/>
      <c r="U55" s="29"/>
      <c r="V55" s="29"/>
      <c r="W55" s="29"/>
      <c r="X55" s="29"/>
      <c r="Y55" s="29"/>
      <c r="Z55" s="29"/>
      <c r="AA55" s="29"/>
      <c r="AB55" s="29"/>
      <c r="AC55" s="29"/>
      <c r="AD55" s="29"/>
      <c r="AE55" s="29"/>
    </row>
    <row r="56" spans="1:31" ht="15">
      <c r="A56" s="29" t="s">
        <v>94</v>
      </c>
      <c r="B56" s="29"/>
      <c r="C56" s="29"/>
      <c r="D56" s="29"/>
      <c r="E56" s="29"/>
      <c r="F56" s="29"/>
      <c r="G56" s="29"/>
      <c r="H56" s="29"/>
      <c r="I56" s="29"/>
      <c r="J56" s="29"/>
      <c r="K56" s="29" t="s">
        <v>93</v>
      </c>
      <c r="L56" s="29"/>
      <c r="M56" s="29"/>
      <c r="N56" s="29"/>
      <c r="O56" s="29"/>
      <c r="P56" s="29"/>
      <c r="Q56" s="29"/>
      <c r="R56" s="29"/>
      <c r="S56" s="29"/>
      <c r="T56" s="29"/>
      <c r="U56" s="29"/>
      <c r="V56" s="29"/>
      <c r="W56" s="29"/>
      <c r="X56" s="29"/>
      <c r="Y56" s="29"/>
      <c r="Z56" s="29"/>
      <c r="AA56" s="29"/>
      <c r="AB56" s="29"/>
      <c r="AC56" s="29"/>
      <c r="AD56" s="29"/>
      <c r="AE56" s="29"/>
    </row>
    <row r="57" spans="1:31" ht="1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row>
  </sheetData>
  <pageMargins left="0.78740157499999996" right="0.78740157499999996" top="0.984251969" bottom="0.984251969"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Series</vt:lpstr>
      <vt:lpstr>ECBBalanceSheet</vt:lpstr>
      <vt:lpstr>GDPEurostat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Thomas Piketty</cp:lastModifiedBy>
  <dcterms:modified xsi:type="dcterms:W3CDTF">2019-02-20T11:03:44Z</dcterms:modified>
</cp:coreProperties>
</file>