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4" windowWidth="14448" windowHeight="12816" tabRatio="142" activeTab="0"/>
  </bookViews>
  <sheets>
    <sheet name="TBL14" sheetId="1" r:id="rId1"/>
    <sheet name="Table0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uthor" hidden="1">"Ken Oliver"</definedName>
    <definedName name="column_head" localSheetId="1">#REF!</definedName>
    <definedName name="column_head">#REF!</definedName>
    <definedName name="column_headings" localSheetId="1">#REF!</definedName>
    <definedName name="column_headings">#REF!</definedName>
    <definedName name="column_numbers" localSheetId="1">#REF!</definedName>
    <definedName name="column_numbers">#REF!</definedName>
    <definedName name="data" localSheetId="1">#REF!</definedName>
    <definedName name="data">#REF!</definedName>
    <definedName name="data2" localSheetId="1">#REF!</definedName>
    <definedName name="data2">#REF!</definedName>
    <definedName name="Diag">#REF!,#REF!</definedName>
    <definedName name="ea_flux">#REF!</definedName>
    <definedName name="Equilibre">#REF!</definedName>
    <definedName name="females">'[4]rba table'!$I$10:$I$49</definedName>
    <definedName name="fig4b" localSheetId="1">#REF!</definedName>
    <definedName name="fig4b">#REF!</definedName>
    <definedName name="fmtr">#REF!</definedName>
    <definedName name="footno">#REF!</definedName>
    <definedName name="footnotes" localSheetId="1">#REF!</definedName>
    <definedName name="footnotes">#REF!</definedName>
    <definedName name="footnotes2" localSheetId="1">#REF!</definedName>
    <definedName name="footnotes2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_xlnm.Print_Titles" localSheetId="0">'TBL14'!$A:$A</definedName>
    <definedName name="males">'[4]rba table'!$C$10:$C$49</definedName>
    <definedName name="PIB">#REF!</definedName>
    <definedName name="Rentflag">IF('[5]Comparison'!$B$7,"","not ")</definedName>
    <definedName name="ressources">#REF!</definedName>
    <definedName name="rpflux">#REF!</definedName>
    <definedName name="rptof">#REF!</definedName>
    <definedName name="spanners_level1" localSheetId="1">#REF!</definedName>
    <definedName name="spanners_level1">#REF!</definedName>
    <definedName name="spanners_level2" localSheetId="1">#REF!</definedName>
    <definedName name="spanners_level2">#REF!</definedName>
    <definedName name="spanners_level3" localSheetId="1">#REF!</definedName>
    <definedName name="spanners_level3">#REF!</definedName>
    <definedName name="spanners_level4" localSheetId="1">#REF!</definedName>
    <definedName name="spanners_level4">#REF!</definedName>
    <definedName name="spanners_level5" localSheetId="1">#REF!</definedName>
    <definedName name="spanners_level5">#REF!</definedName>
    <definedName name="spanners_levelV" localSheetId="1">#REF!</definedName>
    <definedName name="spanners_levelV">#REF!</definedName>
    <definedName name="spanners_levelX" localSheetId="1">#REF!</definedName>
    <definedName name="spanners_levelX">#REF!</definedName>
    <definedName name="spanners_levelY" localSheetId="1">#REF!</definedName>
    <definedName name="spanners_levelY">#REF!</definedName>
    <definedName name="spanners_levelZ" localSheetId="1">#REF!</definedName>
    <definedName name="spanners_levelZ">#REF!</definedName>
    <definedName name="stub_lines" localSheetId="1">#REF!</definedName>
    <definedName name="stub_lines">#REF!</definedName>
    <definedName name="temp">#REF!</definedName>
    <definedName name="titles" localSheetId="1">#REF!</definedName>
    <definedName name="titles">#REF!</definedName>
    <definedName name="totals" localSheetId="1">#REF!</definedName>
    <definedName name="totals">#REF!</definedName>
    <definedName name="Version" hidden="1">37448</definedName>
    <definedName name="xxx">#REF!</definedName>
    <definedName name="Year">'[5]Output'!$C$4:$C$38</definedName>
    <definedName name="YearLabel">'[5]Output'!$B$15</definedName>
    <definedName name="_xlnm.Print_Area" localSheetId="0">'TBL14'!$A$3:$FV$56</definedName>
  </definedNames>
  <calcPr fullCalcOnLoad="1"/>
</workbook>
</file>

<file path=xl/sharedStrings.xml><?xml version="1.0" encoding="utf-8"?>
<sst xmlns="http://schemas.openxmlformats.org/spreadsheetml/2006/main" count="380" uniqueCount="166">
  <si>
    <t>Average income (our concept)</t>
  </si>
  <si>
    <t>Total income (our concept)</t>
  </si>
  <si>
    <t>Total number of tax units (our concept)</t>
  </si>
  <si>
    <t>(22-01-2013) Rough estimate of bottom 50% income share (pb: ss and ui transfers are excluded for the most part)</t>
  </si>
  <si>
    <t>Salaries and wages</t>
  </si>
  <si>
    <t>Taxable interest</t>
  </si>
  <si>
    <t>Amount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</si>
  <si>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</si>
  <si>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</si>
  <si>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</si>
  <si>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</si>
  <si>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</si>
  <si>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</si>
  <si>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</si>
  <si>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</si>
  <si>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</si>
  <si>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</si>
  <si>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</si>
  <si>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</si>
  <si>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</si>
  <si>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</si>
  <si>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</si>
  <si>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</si>
  <si>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</si>
  <si>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</si>
  <si>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Business or profession</t>
  </si>
  <si>
    <t>Net loss</t>
  </si>
  <si>
    <t>Net gain</t>
  </si>
  <si>
    <t>Total</t>
  </si>
  <si>
    <t>Taxable</t>
  </si>
  <si>
    <t>Rent</t>
  </si>
  <si>
    <t>Royalty</t>
  </si>
  <si>
    <t>Farm rental</t>
  </si>
  <si>
    <t>Total rental and royalty</t>
  </si>
  <si>
    <t>Estate and trust</t>
  </si>
  <si>
    <t>Farm</t>
  </si>
  <si>
    <t>Social security benefits</t>
  </si>
  <si>
    <t>Statutory adjustments</t>
  </si>
  <si>
    <t>Basic standard deduction</t>
  </si>
  <si>
    <t>Additional standard deduction</t>
  </si>
  <si>
    <t>Total itemized deductions</t>
  </si>
  <si>
    <t>Exemptions</t>
  </si>
  <si>
    <t>Taxable income</t>
  </si>
  <si>
    <t>Income tax before credits</t>
  </si>
  <si>
    <t>$10,000,000 or more</t>
  </si>
  <si>
    <t>$1,000,000 under $1,500,000</t>
  </si>
  <si>
    <t>$1,500,000 under $2,000,000</t>
  </si>
  <si>
    <t>$2,000,000 under $5,000,000</t>
  </si>
  <si>
    <t>Alternative minimum tax</t>
  </si>
  <si>
    <t>Ordinary dividends</t>
  </si>
  <si>
    <t>Sales of capital assets reported on Form 1040, Schedule D</t>
  </si>
  <si>
    <t>$5,000,000 under $10,000,000</t>
  </si>
  <si>
    <t>* Estimate should be used with caution because of the small number of sample returns on which it is based.</t>
  </si>
  <si>
    <t>** Data combined to avoid disclosure of information for specific taxpayers.</t>
  </si>
  <si>
    <t>NOTE:  Detail may not add to totals because of rounding.</t>
  </si>
  <si>
    <t>Unemployment compensation</t>
  </si>
  <si>
    <t>State income tax refunds</t>
  </si>
  <si>
    <t>Alimony received</t>
  </si>
  <si>
    <t>IRA payments</t>
  </si>
  <si>
    <t>Foreign earned income exclusion</t>
  </si>
  <si>
    <t>Net operating loss</t>
  </si>
  <si>
    <t>Other income</t>
  </si>
  <si>
    <t>Gambling earnings</t>
  </si>
  <si>
    <t>Taxable IRA distributions</t>
  </si>
  <si>
    <t>Size of
adjusted gross
income</t>
  </si>
  <si>
    <t>Adjusted
gross income
less deficit</t>
  </si>
  <si>
    <t>Number of
returns</t>
  </si>
  <si>
    <t>Net
income</t>
  </si>
  <si>
    <t>Net
loss</t>
  </si>
  <si>
    <t xml:space="preserve"> Capital gain distributions</t>
  </si>
  <si>
    <t>Taxable
net gain</t>
  </si>
  <si>
    <t>Taxable
net loss</t>
  </si>
  <si>
    <t>Short-term
loss carryover</t>
  </si>
  <si>
    <t>Net short-term gain from
sales of capital assets</t>
  </si>
  <si>
    <t>Net short-term loss from
sales of capital assets</t>
  </si>
  <si>
    <t>Net short-term partnership/
S-corporation gain</t>
  </si>
  <si>
    <t>Net short-term partnership/
S-corporation loss</t>
  </si>
  <si>
    <t>Net long-term gain from
sales of capital assets</t>
  </si>
  <si>
    <t>Net long-term loss from
sales of capital assets</t>
  </si>
  <si>
    <t>Long-term
loss carryover</t>
  </si>
  <si>
    <t>Net long-term partnership/
S-corporation gain</t>
  </si>
  <si>
    <t>Net long-term partnership/
S-corporation loss</t>
  </si>
  <si>
    <t>Schedule D capital gain
distributions</t>
  </si>
  <si>
    <t>Pensions and
annuities</t>
  </si>
  <si>
    <t>Net loss (includes
nondeductible loss)</t>
  </si>
  <si>
    <t>Student loan
interest deduction</t>
  </si>
  <si>
    <t>Educator expenses
deduction</t>
  </si>
  <si>
    <t>Tuition and fees
deduction</t>
  </si>
  <si>
    <t>Domestic production
activities deduction</t>
  </si>
  <si>
    <t>Health savings
account deduction</t>
  </si>
  <si>
    <t>Payments to a
Keogh plan</t>
  </si>
  <si>
    <t>Penalty on early
withdrawal of savings</t>
  </si>
  <si>
    <t>Alimony
paid</t>
  </si>
  <si>
    <t>Self-employed health
insurance deduction</t>
  </si>
  <si>
    <t>Cancellation of debt</t>
  </si>
  <si>
    <t>(All figures are estimates based on samples—money amounts are in thousands of dollars)</t>
  </si>
  <si>
    <t>Moving expenses
adjustment</t>
  </si>
  <si>
    <t>Certain business expenses of
reservists, performing artists, etc.</t>
  </si>
  <si>
    <t>Number
of
returns</t>
  </si>
  <si>
    <t>Capital construction fund reduction</t>
  </si>
  <si>
    <t>Partnership and S-corporation</t>
  </si>
  <si>
    <t>Deduction for one-half of
self-employment tax</t>
  </si>
  <si>
    <t>Number of
exemptions</t>
  </si>
  <si>
    <t>[1] Not included in total income.</t>
  </si>
  <si>
    <t>Total income</t>
  </si>
  <si>
    <t>Tax-exempt interest [1]</t>
  </si>
  <si>
    <t>Qualified dividends [1]</t>
  </si>
  <si>
    <t>Total [1]</t>
  </si>
  <si>
    <t>$200,000 under $250,000</t>
  </si>
  <si>
    <t>$250,000 under $500,000</t>
  </si>
  <si>
    <t>Net short-term
capital gain</t>
  </si>
  <si>
    <t>Net short-term
capital loss</t>
  </si>
  <si>
    <t>Net long-term
capital gain</t>
  </si>
  <si>
    <t>Net long-term
capital loss</t>
  </si>
  <si>
    <t>Net short-term gain from
other forms (2119, 4797, etc.)</t>
  </si>
  <si>
    <t xml:space="preserve">Net short-term loss from other
forms (4684, 6781, and 8824) </t>
  </si>
  <si>
    <t>Net long-term gain from other
forms (2119, 4797, etc.)</t>
  </si>
  <si>
    <t xml:space="preserve">Net long-term loss from other
forms (4684, 6781, and 8824) </t>
  </si>
  <si>
    <t>Table 1.4  All Returns: Sources of Income, Adjustments, and Tax Items, 
by Size of Adjusted Gross Income, Tax Year 2010</t>
  </si>
  <si>
    <t>Source: IRS, Statistics of Income Division, July 2012</t>
  </si>
  <si>
    <t>Archer medical savings
account deduction</t>
  </si>
  <si>
    <t>Taxable health savings
account distributions</t>
  </si>
  <si>
    <t>Foreign housing
deduction</t>
  </si>
  <si>
    <t>Other
adjustments</t>
  </si>
  <si>
    <t>[2] Less than $500.</t>
  </si>
  <si>
    <t>Sales of property
other than capital assets</t>
  </si>
  <si>
    <t>[2]</t>
  </si>
  <si>
    <t>TABLE 0.</t>
  </si>
  <si>
    <t>Thresholds and Average Incomes in Top Income Groups in 2010</t>
  </si>
  <si>
    <t>Percentile threshold</t>
  </si>
  <si>
    <t>Income threshold</t>
  </si>
  <si>
    <t>Income Groups</t>
  </si>
  <si>
    <t>Number of families</t>
  </si>
  <si>
    <t>Average income in each group</t>
  </si>
  <si>
    <t>(1)</t>
  </si>
  <si>
    <t>(2)</t>
  </si>
  <si>
    <t>(3)</t>
  </si>
  <si>
    <t>(4)</t>
  </si>
  <si>
    <t>(5)</t>
  </si>
  <si>
    <t>A. Income including realized capital gains (from Table A6)</t>
  </si>
  <si>
    <t>Full Population</t>
  </si>
  <si>
    <t>Bottom 90%</t>
  </si>
  <si>
    <t>Bottom 50%</t>
  </si>
  <si>
    <t>Middle 40%</t>
  </si>
  <si>
    <t>Top 10%</t>
  </si>
  <si>
    <t xml:space="preserve">Top 10% </t>
  </si>
  <si>
    <t>Top 10-5%</t>
  </si>
  <si>
    <t>Top 5%</t>
  </si>
  <si>
    <t>Top 5-1%</t>
  </si>
  <si>
    <t>Top 1%</t>
  </si>
  <si>
    <t>Top 1-0.5%</t>
  </si>
  <si>
    <t>Top .5%</t>
  </si>
  <si>
    <t>Top 0.5-0.1%</t>
  </si>
  <si>
    <t>Top .1%</t>
  </si>
  <si>
    <t>Top 0.1-0.01%</t>
  </si>
  <si>
    <t>Top .01%</t>
  </si>
  <si>
    <t>Top 0.01%</t>
  </si>
  <si>
    <t>B. Income excluding realized capital gains (from Table A4)</t>
  </si>
  <si>
    <t xml:space="preserve">Notes: Sources is Table A0, Table A4 and Table A6, row 2010. Computations based on income tax return statistics. </t>
  </si>
  <si>
    <t xml:space="preserve">Income defined as annual gross income reported on tax returns excluding all government transfers </t>
  </si>
  <si>
    <t xml:space="preserve">(such as Social Security, Unemployment Benefits, Welfare Payments, etc.) and before individual income taxes and </t>
  </si>
  <si>
    <t xml:space="preserve">employees' payroll taxes. </t>
  </si>
  <si>
    <t>In Panel A,  incomes include realized capital gains (and families are ranked by income including capital gains).</t>
  </si>
  <si>
    <t>In Panel B,  incomes exclude realized capital gains (and families are ranked by income excluding capital gains).</t>
  </si>
  <si>
    <t>Column (2) reports the income thresholds corresponding to each of the percentiles in column (1). For example,</t>
  </si>
  <si>
    <t>an annual income of at least $108,024 is required to belong to the top 10% families, etc.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</si>
</sst>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\(#\);;"/>
    <numFmt numFmtId="173" formatCode="&quot;   &quot;@"/>
    <numFmt numFmtId="174" formatCode="\(#\)"/>
    <numFmt numFmtId="175" formatCode="&quot;** &quot;#,##0;&quot;** &quot;\-#,##0;&quot;**&quot;;&quot;** &quot;@"/>
    <numFmt numFmtId="176" formatCode="&quot;* &quot;#,##0;&quot;* &quot;\-#,##0;&quot;*&quot;;&quot;* &quot;@\ "/>
    <numFmt numFmtId="177" formatCode="&quot;* &quot;#,##0;&quot;* &quot;\-#,##0;&quot;*&quot;;&quot;* &quot;@"/>
    <numFmt numFmtId="178" formatCode="_-* #,##0\ _F_-;\-* #,##0\ _F_-;_-* &quot;-&quot;\ _F_-;_-@_-"/>
    <numFmt numFmtId="179" formatCode="\$#,##0.00\ ;\(\$#,##0.00\)"/>
    <numFmt numFmtId="180" formatCode="_-* #,##0\ &quot;F&quot;_-;\-* #,##0\ &quot;F&quot;_-;_-* &quot;-&quot;\ &quot;F&quot;_-;_-@_-"/>
    <numFmt numFmtId="181" formatCode="\$#,##0\ ;\(\$#,##0\)"/>
    <numFmt numFmtId="182" formatCode="0.0%"/>
    <numFmt numFmtId="183" formatCode="0.0"/>
    <numFmt numFmtId="184" formatCode="0.000"/>
    <numFmt numFmtId="185" formatCode="#,##0.0"/>
    <numFmt numFmtId="186" formatCode="#,##0.000"/>
    <numFmt numFmtId="187" formatCode="#,##0\ &quot;€&quot;"/>
    <numFmt numFmtId="188" formatCode="_-* #,##0.00_-;\-* #,##0.00_-;_-* &quot;-&quot;??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&quot;£&quot;* #,##0_-;\-&quot;£&quot;* #,##0_-;_-&quot;£&quot;* &quot;-&quot;_-;_-@_-"/>
    <numFmt numFmtId="192" formatCode="General_)"/>
    <numFmt numFmtId="193" formatCode="#,##0.00__;\-#,##0.00__;#,##0.00__;@__"/>
    <numFmt numFmtId="194" formatCode="_ * #,##0.00_ ;_ * \-#,##0.00_ ;_ * &quot;-&quot;??_ ;_ @_ "/>
    <numFmt numFmtId="195" formatCode="0.0000"/>
    <numFmt numFmtId="196" formatCode="&quot;$&quot;#,##0"/>
    <numFmt numFmtId="197" formatCode="yyyy"/>
    <numFmt numFmtId="198" formatCode="0.00000"/>
    <numFmt numFmtId="199" formatCode="#,##0&quot;    &quot;;\-#,##0&quot;    &quot;;&quot;--    &quot;;@&quot;    &quot;"/>
    <numFmt numFmtId="200" formatCode="#,##0&quot;    &quot;;#,##0&quot;    &quot;;&quot;--    &quot;;@&quot;    &quot;"/>
    <numFmt numFmtId="201" formatCode="#,##0&quot;   &quot;;\-#,##0&quot;   &quot;;&quot;--   &quot;;@&quot;   &quot;"/>
    <numFmt numFmtId="202" formatCode="#,##0&quot;        &quot;"/>
    <numFmt numFmtId="203" formatCode="#,##0&quot;     &quot;"/>
    <numFmt numFmtId="204" formatCode="#,##0\ &quot;F&quot;;\-#,##0\ &quot;F&quot;"/>
    <numFmt numFmtId="205" formatCode="#,##0\ &quot;F&quot;;[Red]\-#,##0\ &quot;F&quot;"/>
    <numFmt numFmtId="206" formatCode="#,##0.00\ &quot;F&quot;;\-#,##0.00\ &quot;F&quot;"/>
    <numFmt numFmtId="207" formatCode="#,##0.00\ &quot;F&quot;;[Red]\-#,##0.00\ &quot;F&quot;"/>
    <numFmt numFmtId="208" formatCode="_-* #,##0.00\ &quot;F&quot;_-;\-* #,##0.00\ &quot;F&quot;_-;_-* &quot;-&quot;??\ &quot;F&quot;_-;_-@_-"/>
    <numFmt numFmtId="209" formatCode="_-* #,##0.00\ _F_-;\-* #,##0.00\ _F_-;_-* &quot;-&quot;??\ _F_-;_-@_-"/>
    <numFmt numFmtId="210" formatCode="#,##0.0000"/>
    <numFmt numFmtId="211" formatCode="#,##0.0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0.000%"/>
    <numFmt numFmtId="216" formatCode="m/d"/>
    <numFmt numFmtId="217" formatCode="0.0000%"/>
    <numFmt numFmtId="218" formatCode="0.0000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Helvetica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Arial"/>
      <family val="2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7"/>
      <name val="Helvetica"/>
      <family val="0"/>
    </font>
    <font>
      <sz val="9"/>
      <color indexed="9"/>
      <name val="Times"/>
      <family val="1"/>
    </font>
    <font>
      <sz val="9"/>
      <color indexed="8"/>
      <name val="Times"/>
      <family val="1"/>
    </font>
    <font>
      <sz val="8"/>
      <name val="Helvetica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0"/>
    </font>
    <font>
      <sz val="12"/>
      <name val="Arial CE"/>
      <family val="0"/>
    </font>
    <font>
      <b/>
      <sz val="18"/>
      <color indexed="56"/>
      <name val="Cambria"/>
      <family val="2"/>
    </font>
    <font>
      <sz val="10"/>
      <name val="Times"/>
      <family val="1"/>
    </font>
    <font>
      <sz val="10"/>
      <color indexed="24"/>
      <name val="Arial"/>
      <family val="2"/>
    </font>
    <font>
      <b/>
      <sz val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9" fillId="20" borderId="0" applyNumberFormat="0" applyBorder="0" applyAlignment="0" applyProtection="0"/>
    <xf numFmtId="192" fontId="34" fillId="0" borderId="0">
      <alignment vertical="top"/>
      <protection/>
    </xf>
    <xf numFmtId="0" fontId="16" fillId="11" borderId="1" applyNumberFormat="0" applyAlignment="0" applyProtection="0"/>
    <xf numFmtId="0" fontId="16" fillId="2" borderId="1" applyNumberFormat="0" applyAlignment="0" applyProtection="0"/>
    <xf numFmtId="0" fontId="24" fillId="0" borderId="2" applyNumberFormat="0" applyFill="0" applyAlignment="0" applyProtection="0"/>
    <xf numFmtId="0" fontId="17" fillId="21" borderId="3" applyNumberFormat="0" applyAlignment="0" applyProtection="0"/>
    <xf numFmtId="189" fontId="12" fillId="0" borderId="0" applyFont="0" applyFill="0" applyBorder="0" applyAlignment="0" applyProtection="0"/>
    <xf numFmtId="3" fontId="35" fillId="0" borderId="0" applyFill="0" applyBorder="0">
      <alignment horizontal="right" vertical="top"/>
      <protection/>
    </xf>
    <xf numFmtId="186" fontId="35" fillId="0" borderId="0" applyFill="0" applyBorder="0">
      <alignment horizontal="right" vertical="top"/>
      <protection/>
    </xf>
    <xf numFmtId="3" fontId="35" fillId="0" borderId="0" applyFill="0" applyBorder="0">
      <alignment horizontal="right" vertical="top"/>
      <protection/>
    </xf>
    <xf numFmtId="185" fontId="34" fillId="0" borderId="0" applyFont="0" applyFill="0" applyBorder="0">
      <alignment horizontal="right" vertical="top"/>
      <protection/>
    </xf>
    <xf numFmtId="193" fontId="35" fillId="0" borderId="0" applyFont="0" applyFill="0" applyBorder="0" applyAlignment="0" applyProtection="0"/>
    <xf numFmtId="186" fontId="35" fillId="0" borderId="0">
      <alignment horizontal="right" vertical="top"/>
      <protection/>
    </xf>
    <xf numFmtId="188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7" borderId="4" applyNumberFormat="0" applyFont="0" applyAlignment="0" applyProtection="0"/>
    <xf numFmtId="191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0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3" borderId="1" applyNumberFormat="0" applyAlignment="0" applyProtection="0"/>
    <xf numFmtId="0" fontId="18" fillId="0" borderId="0" applyNumberFormat="0" applyFill="0" applyBorder="0" applyAlignment="0" applyProtection="0"/>
    <xf numFmtId="3" fontId="30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2" borderId="1" applyNumberFormat="0" applyAlignment="0" applyProtection="0"/>
    <xf numFmtId="0" fontId="1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2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12" fillId="0" borderId="0">
      <alignment/>
      <protection/>
    </xf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8" applyNumberFormat="0" applyFill="0" applyAlignment="0" applyProtection="0"/>
    <xf numFmtId="0" fontId="30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1" fontId="34" fillId="0" borderId="0">
      <alignment vertical="top" wrapText="1"/>
      <protection/>
    </xf>
    <xf numFmtId="1" fontId="43" fillId="0" borderId="0" applyFill="0" applyBorder="0" applyProtection="0">
      <alignment/>
    </xf>
    <xf numFmtId="1" fontId="42" fillId="0" borderId="0" applyFont="0" applyFill="0" applyBorder="0" applyProtection="0">
      <alignment vertical="center"/>
    </xf>
    <xf numFmtId="1" fontId="44" fillId="0" borderId="0">
      <alignment horizontal="right" vertical="top"/>
      <protection/>
    </xf>
    <xf numFmtId="0" fontId="45" fillId="0" borderId="0">
      <alignment/>
      <protection/>
    </xf>
    <xf numFmtId="1" fontId="35" fillId="0" borderId="0" applyNumberFormat="0" applyFill="0" applyBorder="0">
      <alignment vertical="top"/>
      <protection/>
    </xf>
    <xf numFmtId="0" fontId="0" fillId="7" borderId="4" applyNumberFormat="0" applyFont="0" applyAlignment="0" applyProtection="0"/>
    <xf numFmtId="0" fontId="26" fillId="2" borderId="9" applyNumberFormat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2" fillId="7" borderId="4" applyNumberFormat="0" applyFont="0" applyAlignment="0" applyProtection="0"/>
    <xf numFmtId="0" fontId="19" fillId="20" borderId="0" applyNumberFormat="0" applyBorder="0" applyAlignment="0" applyProtection="0"/>
    <xf numFmtId="0" fontId="26" fillId="11" borderId="9" applyNumberFormat="0" applyAlignment="0" applyProtection="0"/>
    <xf numFmtId="0" fontId="12" fillId="0" borderId="0">
      <alignment/>
      <protection/>
    </xf>
    <xf numFmtId="2" fontId="12" fillId="0" borderId="0" applyFont="0" applyFill="0" applyBorder="0" applyProtection="0">
      <alignment horizontal="right"/>
    </xf>
    <xf numFmtId="2" fontId="12" fillId="0" borderId="0" applyFont="0" applyFill="0" applyBorder="0" applyProtection="0">
      <alignment horizontal="right"/>
    </xf>
    <xf numFmtId="0" fontId="33" fillId="0" borderId="10">
      <alignment horizontal="center"/>
      <protection/>
    </xf>
    <xf numFmtId="49" fontId="35" fillId="0" borderId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6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6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2" fontId="3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" fontId="47" fillId="0" borderId="0">
      <alignment vertical="top" wrapText="1"/>
      <protection/>
    </xf>
  </cellStyleXfs>
  <cellXfs count="13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72" fontId="7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4" fontId="6" fillId="0" borderId="14" xfId="0" applyNumberFormat="1" applyFont="1" applyFill="1" applyBorder="1" applyAlignment="1">
      <alignment horizontal="centerContinuous" vertical="center"/>
    </xf>
    <xf numFmtId="49" fontId="5" fillId="0" borderId="15" xfId="0" applyNumberFormat="1" applyFont="1" applyFill="1" applyBorder="1" applyAlignment="1">
      <alignment/>
    </xf>
    <xf numFmtId="3" fontId="5" fillId="0" borderId="16" xfId="113" applyNumberFormat="1" applyFont="1" applyFill="1" applyBorder="1" applyAlignment="1">
      <alignment horizontal="right"/>
      <protection/>
    </xf>
    <xf numFmtId="3" fontId="5" fillId="0" borderId="17" xfId="113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173" fontId="6" fillId="0" borderId="18" xfId="0" applyNumberFormat="1" applyFont="1" applyFill="1" applyBorder="1" applyAlignment="1">
      <alignment/>
    </xf>
    <xf numFmtId="3" fontId="6" fillId="0" borderId="19" xfId="113" applyNumberFormat="1" applyFont="1" applyFill="1" applyBorder="1" applyAlignment="1">
      <alignment horizontal="right"/>
      <protection/>
    </xf>
    <xf numFmtId="3" fontId="6" fillId="0" borderId="20" xfId="113" applyNumberFormat="1" applyFont="1" applyFill="1" applyBorder="1" applyAlignment="1">
      <alignment horizontal="right"/>
      <protection/>
    </xf>
    <xf numFmtId="49" fontId="5" fillId="0" borderId="18" xfId="0" applyNumberFormat="1" applyFont="1" applyFill="1" applyBorder="1" applyAlignment="1">
      <alignment/>
    </xf>
    <xf numFmtId="3" fontId="5" fillId="0" borderId="19" xfId="113" applyNumberFormat="1" applyFont="1" applyFill="1" applyBorder="1" applyAlignment="1">
      <alignment horizontal="right"/>
      <protection/>
    </xf>
    <xf numFmtId="3" fontId="5" fillId="0" borderId="20" xfId="113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vertical="center"/>
    </xf>
    <xf numFmtId="3" fontId="5" fillId="0" borderId="22" xfId="113" applyNumberFormat="1" applyFont="1" applyFill="1" applyBorder="1" applyAlignment="1">
      <alignment horizontal="right"/>
      <protection/>
    </xf>
    <xf numFmtId="3" fontId="5" fillId="0" borderId="23" xfId="113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75" fontId="7" fillId="0" borderId="0" xfId="0" applyNumberFormat="1" applyFont="1" applyFill="1" applyAlignment="1">
      <alignment/>
    </xf>
    <xf numFmtId="174" fontId="6" fillId="0" borderId="14" xfId="0" applyNumberFormat="1" applyFont="1" applyFill="1" applyBorder="1" applyAlignment="1">
      <alignment horizontal="center" vertical="center"/>
    </xf>
    <xf numFmtId="175" fontId="6" fillId="0" borderId="19" xfId="113" applyNumberFormat="1" applyFont="1" applyFill="1" applyBorder="1" applyAlignment="1">
      <alignment horizontal="right"/>
      <protection/>
    </xf>
    <xf numFmtId="176" fontId="6" fillId="0" borderId="19" xfId="113" applyNumberFormat="1" applyFont="1" applyFill="1" applyBorder="1" applyAlignment="1">
      <alignment horizontal="right"/>
      <protection/>
    </xf>
    <xf numFmtId="176" fontId="5" fillId="0" borderId="22" xfId="113" applyNumberFormat="1" applyFont="1" applyFill="1" applyBorder="1" applyAlignment="1">
      <alignment horizontal="right"/>
      <protection/>
    </xf>
    <xf numFmtId="177" fontId="6" fillId="0" borderId="19" xfId="113" applyNumberFormat="1" applyFont="1" applyFill="1" applyBorder="1" applyAlignment="1">
      <alignment horizontal="right"/>
      <protection/>
    </xf>
    <xf numFmtId="3" fontId="5" fillId="0" borderId="24" xfId="113" applyNumberFormat="1" applyFont="1" applyFill="1" applyBorder="1" applyAlignment="1">
      <alignment horizontal="right"/>
      <protection/>
    </xf>
    <xf numFmtId="3" fontId="5" fillId="0" borderId="25" xfId="113" applyNumberFormat="1" applyFont="1" applyFill="1" applyBorder="1" applyAlignment="1">
      <alignment horizontal="right"/>
      <protection/>
    </xf>
    <xf numFmtId="3" fontId="12" fillId="0" borderId="0" xfId="114" applyNumberFormat="1" applyFont="1" applyAlignment="1" quotePrefix="1">
      <alignment horizontal="center"/>
      <protection/>
    </xf>
    <xf numFmtId="182" fontId="12" fillId="0" borderId="24" xfId="113" applyNumberFormat="1" applyFont="1" applyFill="1" applyBorder="1" applyAlignment="1">
      <alignment horizontal="center"/>
      <protection/>
    </xf>
    <xf numFmtId="3" fontId="12" fillId="0" borderId="24" xfId="113" applyNumberFormat="1" applyFont="1" applyFill="1" applyBorder="1" applyAlignment="1">
      <alignment horizontal="center"/>
      <protection/>
    </xf>
    <xf numFmtId="182" fontId="12" fillId="0" borderId="14" xfId="0" applyNumberFormat="1" applyFont="1" applyFill="1" applyBorder="1" applyAlignment="1">
      <alignment horizontal="centerContinuous" vertical="center"/>
    </xf>
    <xf numFmtId="1" fontId="12" fillId="0" borderId="24" xfId="113" applyNumberFormat="1" applyFont="1" applyFill="1" applyBorder="1" applyAlignment="1">
      <alignment horizontal="center"/>
      <protection/>
    </xf>
    <xf numFmtId="182" fontId="9" fillId="0" borderId="24" xfId="113" applyNumberFormat="1" applyFont="1" applyFill="1" applyBorder="1" applyAlignment="1">
      <alignment horizontal="center"/>
      <protection/>
    </xf>
    <xf numFmtId="1" fontId="5" fillId="0" borderId="18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48" fillId="0" borderId="0" xfId="112" applyFont="1">
      <alignment/>
      <protection/>
    </xf>
    <xf numFmtId="0" fontId="9" fillId="0" borderId="0" xfId="112" applyFont="1" applyAlignment="1">
      <alignment horizontal="center"/>
      <protection/>
    </xf>
    <xf numFmtId="0" fontId="12" fillId="0" borderId="0" xfId="112" applyFont="1" applyAlignment="1">
      <alignment horizontal="center"/>
      <protection/>
    </xf>
    <xf numFmtId="0" fontId="30" fillId="0" borderId="0" xfId="112">
      <alignment/>
      <protection/>
    </xf>
    <xf numFmtId="0" fontId="48" fillId="0" borderId="26" xfId="112" applyFont="1" applyBorder="1">
      <alignment/>
      <protection/>
    </xf>
    <xf numFmtId="0" fontId="12" fillId="0" borderId="26" xfId="112" applyFont="1" applyBorder="1" applyAlignment="1">
      <alignment horizontal="center"/>
      <protection/>
    </xf>
    <xf numFmtId="0" fontId="9" fillId="0" borderId="0" xfId="112" applyFont="1" applyAlignment="1">
      <alignment horizontal="center" wrapText="1"/>
      <protection/>
    </xf>
    <xf numFmtId="0" fontId="12" fillId="0" borderId="26" xfId="112" applyFont="1" applyBorder="1" applyAlignment="1" quotePrefix="1">
      <alignment horizontal="center" wrapText="1"/>
      <protection/>
    </xf>
    <xf numFmtId="0" fontId="12" fillId="0" borderId="0" xfId="112" applyFont="1" applyBorder="1" applyAlignment="1" quotePrefix="1">
      <alignment horizontal="center" wrapText="1"/>
      <protection/>
    </xf>
    <xf numFmtId="0" fontId="9" fillId="0" borderId="0" xfId="112" applyFont="1" applyBorder="1" applyAlignment="1">
      <alignment horizontal="left"/>
      <protection/>
    </xf>
    <xf numFmtId="0" fontId="12" fillId="0" borderId="0" xfId="112" applyFont="1" applyBorder="1" applyAlignment="1">
      <alignment horizontal="center" wrapText="1"/>
      <protection/>
    </xf>
    <xf numFmtId="3" fontId="12" fillId="0" borderId="0" xfId="112" applyNumberFormat="1" applyFont="1" applyAlignment="1" quotePrefix="1">
      <alignment horizontal="center"/>
      <protection/>
    </xf>
    <xf numFmtId="196" fontId="12" fillId="0" borderId="0" xfId="112" applyNumberFormat="1" applyFont="1" applyAlignment="1" quotePrefix="1">
      <alignment horizontal="center"/>
      <protection/>
    </xf>
    <xf numFmtId="196" fontId="12" fillId="0" borderId="0" xfId="112" applyNumberFormat="1" applyFont="1" applyBorder="1" applyAlignment="1" quotePrefix="1">
      <alignment horizontal="center" wrapText="1"/>
      <protection/>
    </xf>
    <xf numFmtId="3" fontId="12" fillId="0" borderId="0" xfId="112" applyNumberFormat="1" applyFont="1" applyBorder="1" applyAlignment="1" quotePrefix="1">
      <alignment horizontal="center" wrapText="1"/>
      <protection/>
    </xf>
    <xf numFmtId="0" fontId="49" fillId="0" borderId="0" xfId="112" applyFont="1">
      <alignment/>
      <protection/>
    </xf>
    <xf numFmtId="3" fontId="49" fillId="0" borderId="0" xfId="112" applyNumberFormat="1" applyFont="1" applyAlignment="1">
      <alignment horizontal="center"/>
      <protection/>
    </xf>
    <xf numFmtId="3" fontId="49" fillId="0" borderId="0" xfId="112" applyNumberFormat="1" applyFont="1">
      <alignment/>
      <protection/>
    </xf>
    <xf numFmtId="182" fontId="49" fillId="0" borderId="0" xfId="112" applyNumberFormat="1" applyFont="1">
      <alignment/>
      <protection/>
    </xf>
    <xf numFmtId="3" fontId="12" fillId="0" borderId="0" xfId="112" applyNumberFormat="1" applyFont="1" applyAlignment="1">
      <alignment horizontal="center"/>
      <protection/>
    </xf>
    <xf numFmtId="3" fontId="12" fillId="0" borderId="0" xfId="112" applyNumberFormat="1" applyFont="1" applyBorder="1" applyAlignment="1">
      <alignment horizontal="center"/>
      <protection/>
    </xf>
    <xf numFmtId="196" fontId="12" fillId="0" borderId="0" xfId="112" applyNumberFormat="1" applyFont="1" applyBorder="1" applyAlignment="1" quotePrefix="1">
      <alignment horizontal="center"/>
      <protection/>
    </xf>
    <xf numFmtId="3" fontId="12" fillId="0" borderId="0" xfId="112" applyNumberFormat="1" applyFont="1" applyBorder="1" applyAlignment="1" quotePrefix="1">
      <alignment horizontal="center"/>
      <protection/>
    </xf>
    <xf numFmtId="3" fontId="12" fillId="0" borderId="26" xfId="112" applyNumberFormat="1" applyFont="1" applyBorder="1" applyAlignment="1">
      <alignment horizontal="center"/>
      <protection/>
    </xf>
    <xf numFmtId="196" fontId="12" fillId="0" borderId="26" xfId="112" applyNumberFormat="1" applyFont="1" applyBorder="1" applyAlignment="1" quotePrefix="1">
      <alignment horizontal="center"/>
      <protection/>
    </xf>
    <xf numFmtId="3" fontId="12" fillId="0" borderId="26" xfId="112" applyNumberFormat="1" applyFont="1" applyBorder="1" applyAlignment="1" quotePrefix="1">
      <alignment horizontal="center"/>
      <protection/>
    </xf>
    <xf numFmtId="3" fontId="12" fillId="0" borderId="26" xfId="112" applyNumberFormat="1" applyFont="1" applyBorder="1" applyAlignment="1" quotePrefix="1">
      <alignment horizontal="center" wrapText="1"/>
      <protection/>
    </xf>
    <xf numFmtId="0" fontId="6" fillId="0" borderId="26" xfId="112" applyFont="1" applyBorder="1" applyAlignment="1">
      <alignment horizontal="left"/>
      <protection/>
    </xf>
    <xf numFmtId="0" fontId="30" fillId="0" borderId="26" xfId="112" applyBorder="1">
      <alignment/>
      <protection/>
    </xf>
    <xf numFmtId="0" fontId="6" fillId="0" borderId="26" xfId="112" applyFont="1" applyBorder="1" applyAlignment="1">
      <alignment horizontal="center"/>
      <protection/>
    </xf>
    <xf numFmtId="0" fontId="6" fillId="0" borderId="0" xfId="112" applyFont="1" applyAlignment="1">
      <alignment horizontal="left"/>
      <protection/>
    </xf>
    <xf numFmtId="0" fontId="6" fillId="0" borderId="0" xfId="112" applyFont="1" applyAlignment="1">
      <alignment horizontal="center"/>
      <protection/>
    </xf>
    <xf numFmtId="0" fontId="5" fillId="0" borderId="0" xfId="112" applyFont="1" applyAlignment="1">
      <alignment horizontal="left"/>
      <protection/>
    </xf>
    <xf numFmtId="0" fontId="4" fillId="0" borderId="0" xfId="0" applyFont="1" applyFill="1" applyAlignment="1">
      <alignment horizontal="left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6" fillId="0" borderId="44" xfId="0" applyFont="1" applyFill="1" applyBorder="1" applyAlignment="1">
      <alignment horizontal="left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9" fillId="0" borderId="0" xfId="112" applyFont="1" applyAlignment="1">
      <alignment horizontal="center"/>
      <protection/>
    </xf>
    <xf numFmtId="0" fontId="30" fillId="0" borderId="0" xfId="112" applyAlignment="1">
      <alignment/>
      <protection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4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ché" xfId="60"/>
    <cellStyle name="Calcul" xfId="61"/>
    <cellStyle name="Calculation" xfId="62"/>
    <cellStyle name="Cellule liée" xfId="63"/>
    <cellStyle name="Check Cell" xfId="64"/>
    <cellStyle name="Comma [0]_ALVAREDO_PIKETTY_May2009sent.xls Chart -1023" xfId="65"/>
    <cellStyle name="Comma(0)" xfId="66"/>
    <cellStyle name="Comma(3)" xfId="67"/>
    <cellStyle name="Comma[0]" xfId="68"/>
    <cellStyle name="Comma[1]" xfId="69"/>
    <cellStyle name="Comma[2]__" xfId="70"/>
    <cellStyle name="Comma[3]" xfId="71"/>
    <cellStyle name="Comma_ALVAREDO_PIKETTY_May2009sent.xls Chart -1023" xfId="72"/>
    <cellStyle name="Comma0" xfId="73"/>
    <cellStyle name="Commentaire" xfId="74"/>
    <cellStyle name="Currency [0]_ALVAREDO_PIKETTY_May2009sent.xls Chart -1023" xfId="75"/>
    <cellStyle name="Currency_ALVAREDO_PIKETTY_May2009sent.xls Chart -1023" xfId="76"/>
    <cellStyle name="Currency0" xfId="77"/>
    <cellStyle name="Date" xfId="78"/>
    <cellStyle name="Dezimal_03-09-03" xfId="79"/>
    <cellStyle name="En-tête 1" xfId="80"/>
    <cellStyle name="En-tête 2" xfId="81"/>
    <cellStyle name="Entrée" xfId="82"/>
    <cellStyle name="Explanatory Text" xfId="83"/>
    <cellStyle name="Financier0" xfId="84"/>
    <cellStyle name="Fixed" xfId="85"/>
    <cellStyle name="Followed Hyperlink_ALVAREDO_PIKETTY_May2009sent.xls Chart -1023" xfId="86"/>
    <cellStyle name="Good" xfId="87"/>
    <cellStyle name="Heading 1" xfId="88"/>
    <cellStyle name="Heading 2" xfId="89"/>
    <cellStyle name="Heading 3" xfId="90"/>
    <cellStyle name="Heading 4" xfId="91"/>
    <cellStyle name="Input" xfId="92"/>
    <cellStyle name="Insatisfaisant" xfId="93"/>
    <cellStyle name="Hyperlink" xfId="94"/>
    <cellStyle name="Followed Hyperlink" xfId="95"/>
    <cellStyle name="Linked Cell" xfId="96"/>
    <cellStyle name="Comma" xfId="97"/>
    <cellStyle name="Comma [0]" xfId="98"/>
    <cellStyle name="Currency" xfId="99"/>
    <cellStyle name="Currency [0]" xfId="100"/>
    <cellStyle name="Monétaire0" xfId="101"/>
    <cellStyle name="Motif" xfId="102"/>
    <cellStyle name="Neutral" xfId="103"/>
    <cellStyle name="Neutre" xfId="104"/>
    <cellStyle name="Normaali_Eduskuntavaalit" xfId="105"/>
    <cellStyle name="Normal 2" xfId="106"/>
    <cellStyle name="Normal 2 2" xfId="107"/>
    <cellStyle name="Normal 2_AccumulationEquation" xfId="108"/>
    <cellStyle name="Normal 3" xfId="109"/>
    <cellStyle name="Normal 4" xfId="110"/>
    <cellStyle name="Normal GHG whole table" xfId="111"/>
    <cellStyle name="Normal_PikettySaez2012" xfId="112"/>
    <cellStyle name="Normal_TBL14" xfId="113"/>
    <cellStyle name="Normal_TBL14_1" xfId="114"/>
    <cellStyle name="Normal-blank" xfId="115"/>
    <cellStyle name="Normal-bottom" xfId="116"/>
    <cellStyle name="Normal-center" xfId="117"/>
    <cellStyle name="Normal-droit" xfId="118"/>
    <cellStyle name="normální_Nove vystupy_DOPOCTENE" xfId="119"/>
    <cellStyle name="Normal-top" xfId="120"/>
    <cellStyle name="Note" xfId="121"/>
    <cellStyle name="Output" xfId="122"/>
    <cellStyle name="Percent_ALVAREDO_PIKETTY_May2009sent.xls Chart -1023" xfId="123"/>
    <cellStyle name="Pilkku_Esimerkkejä kaavioista.xls Kaavio 1" xfId="124"/>
    <cellStyle name="Percent" xfId="125"/>
    <cellStyle name="Pourcentage 2" xfId="126"/>
    <cellStyle name="Pourcentage 3" xfId="127"/>
    <cellStyle name="Pourcentage 4" xfId="128"/>
    <cellStyle name="Remarque" xfId="129"/>
    <cellStyle name="Satisfaisant" xfId="130"/>
    <cellStyle name="Sortie" xfId="131"/>
    <cellStyle name="Standard_2 + 3" xfId="132"/>
    <cellStyle name="Style 24" xfId="133"/>
    <cellStyle name="Style 25" xfId="134"/>
    <cellStyle name="style_col_headings" xfId="135"/>
    <cellStyle name="TEXT" xfId="136"/>
    <cellStyle name="Texte explicatif" xfId="137"/>
    <cellStyle name="Title" xfId="138"/>
    <cellStyle name="Titre" xfId="139"/>
    <cellStyle name="Titre 1" xfId="140"/>
    <cellStyle name="Titre 2" xfId="141"/>
    <cellStyle name="Titre 3" xfId="142"/>
    <cellStyle name="Titre 4" xfId="143"/>
    <cellStyle name="Titre " xfId="144"/>
    <cellStyle name="Titre 1" xfId="145"/>
    <cellStyle name="Titre 2" xfId="146"/>
    <cellStyle name="Titre 3" xfId="147"/>
    <cellStyle name="Titre 4" xfId="148"/>
    <cellStyle name="Total" xfId="149"/>
    <cellStyle name="Vérification" xfId="150"/>
    <cellStyle name="Vérification de cellule" xfId="151"/>
    <cellStyle name="Virgule fixe" xfId="152"/>
    <cellStyle name="Warning Text" xfId="153"/>
    <cellStyle name="Wrapped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owa.nuff.ox.ac.uk/senate%20poverty%20response\pov%20response\minimum%20w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joint%20income%20dist\All%20couples%201970%20to%202004%20MFTTAWE%20comparis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manu\papers\estate\excelresults\intermediat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ikettySaez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planations"/>
      <sheetName val="Table0"/>
      <sheetName val="Table1_old"/>
      <sheetName val="Table1"/>
      <sheetName val="Table_Incomegrowth"/>
      <sheetName val="Table_Incomegrowth_noKgains"/>
      <sheetName val="Table2"/>
      <sheetName val="Table A0"/>
      <sheetName val="Table A1"/>
      <sheetName val="Table A2"/>
      <sheetName val="Table A3"/>
      <sheetName val="Table A4"/>
      <sheetName val="Table A5"/>
      <sheetName val="Table A4_pareto"/>
      <sheetName val="Table A6"/>
      <sheetName val="Table A6_pareto"/>
      <sheetName val="Table A7"/>
      <sheetName val="Table A7 (cont.)"/>
      <sheetName val="Table A7 (cont.) (2)"/>
      <sheetName val="Table A8"/>
      <sheetName val="Table B1"/>
      <sheetName val="Table B2"/>
      <sheetName val="Table B3"/>
      <sheetName val="Table B4(CEOs)"/>
      <sheetName val="Table Thresholds_nominal"/>
      <sheetName val="Table B4(CEO)nominal"/>
      <sheetName val="data-Fig1"/>
      <sheetName val="fig1"/>
      <sheetName val="fig1B"/>
      <sheetName val="fig2B"/>
      <sheetName val="data-Fig2"/>
      <sheetName val="fig2"/>
      <sheetName val="fig2C"/>
      <sheetName val="fig2(no K gains)"/>
      <sheetName val="data-Fig3"/>
      <sheetName val="fig3"/>
      <sheetName val="fig3B"/>
      <sheetName val="fig3C"/>
      <sheetName val="Data-Fig4"/>
      <sheetName val="fig4"/>
      <sheetName val="data-Fig4B"/>
      <sheetName val="fig4new"/>
      <sheetName val="fig4B"/>
      <sheetName val="data-Fig5"/>
      <sheetName val="fig5"/>
      <sheetName val="data-Fig6a"/>
      <sheetName val="data-Fig6b"/>
      <sheetName val="fig6"/>
      <sheetName val="data-Fig7"/>
      <sheetName val="fig7A (wealth)"/>
      <sheetName val="fig7B (wealth Forbes)"/>
      <sheetName val="data-Fig8"/>
      <sheetName val="fig8"/>
      <sheetName val="data-Fig9"/>
      <sheetName val="fig9"/>
      <sheetName val="data-Fig10"/>
      <sheetName val="fig10"/>
      <sheetName val="data-Fig11"/>
      <sheetName val="Figure 11"/>
      <sheetName val="data-Fig12"/>
      <sheetName val="fig12"/>
      <sheetName val="data-FigA0"/>
      <sheetName val="Figure A0"/>
      <sheetName val="data-FigA1"/>
      <sheetName val="Figure A1"/>
      <sheetName val="Figure A1b"/>
      <sheetName val="data-FigA2"/>
      <sheetName val="Figure 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302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0.5" customHeight="1"/>
  <cols>
    <col min="1" max="1" width="64.7109375" style="21" customWidth="1"/>
    <col min="2" max="17" width="15.7109375" style="23" customWidth="1"/>
    <col min="18" max="18" width="15.7109375" style="21" customWidth="1"/>
    <col min="19" max="178" width="15.7109375" style="1" customWidth="1"/>
    <col min="179" max="16384" width="9.140625" style="1" customWidth="1"/>
  </cols>
  <sheetData>
    <row r="1" ht="30" customHeight="1">
      <c r="A1" s="39" t="s">
        <v>3</v>
      </c>
    </row>
    <row r="3" spans="1:178" ht="24.75" customHeight="1">
      <c r="A3" s="121" t="s">
        <v>118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</row>
    <row r="4" spans="1:178" ht="15.75" customHeight="1" thickBot="1">
      <c r="A4" s="122" t="s">
        <v>95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</row>
    <row r="5" spans="1:178" s="2" customFormat="1" ht="15.75" customHeight="1" thickTop="1">
      <c r="A5" s="101" t="s">
        <v>64</v>
      </c>
      <c r="B5" s="119" t="s">
        <v>98</v>
      </c>
      <c r="C5" s="119" t="s">
        <v>65</v>
      </c>
      <c r="D5" s="123" t="s">
        <v>2</v>
      </c>
      <c r="E5" s="123" t="s">
        <v>0</v>
      </c>
      <c r="F5" s="123" t="s">
        <v>1</v>
      </c>
      <c r="G5" s="88" t="s">
        <v>104</v>
      </c>
      <c r="H5" s="83"/>
      <c r="I5" s="88" t="s">
        <v>4</v>
      </c>
      <c r="J5" s="83"/>
      <c r="K5" s="88" t="s">
        <v>5</v>
      </c>
      <c r="L5" s="83"/>
      <c r="M5" s="88" t="s">
        <v>105</v>
      </c>
      <c r="N5" s="83"/>
      <c r="O5" s="88" t="s">
        <v>49</v>
      </c>
      <c r="P5" s="83"/>
      <c r="Q5" s="88" t="s">
        <v>106</v>
      </c>
      <c r="R5" s="83"/>
      <c r="S5" s="88" t="s">
        <v>56</v>
      </c>
      <c r="T5" s="83"/>
      <c r="U5" s="88" t="s">
        <v>57</v>
      </c>
      <c r="V5" s="83"/>
      <c r="W5" s="111" t="s">
        <v>25</v>
      </c>
      <c r="X5" s="112"/>
      <c r="Y5" s="112"/>
      <c r="Z5" s="113"/>
      <c r="AA5" s="105" t="s">
        <v>69</v>
      </c>
      <c r="AB5" s="106"/>
      <c r="AC5" s="111" t="s">
        <v>50</v>
      </c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3"/>
      <c r="BS5" s="82" t="s">
        <v>125</v>
      </c>
      <c r="BT5" s="100"/>
      <c r="BU5" s="100"/>
      <c r="BV5" s="101"/>
      <c r="BW5" s="88" t="s">
        <v>63</v>
      </c>
      <c r="BX5" s="83"/>
      <c r="BY5" s="82" t="s">
        <v>83</v>
      </c>
      <c r="BZ5" s="100"/>
      <c r="CA5" s="100"/>
      <c r="CB5" s="101"/>
      <c r="CC5" s="114" t="s">
        <v>30</v>
      </c>
      <c r="CD5" s="115"/>
      <c r="CE5" s="115"/>
      <c r="CF5" s="116"/>
      <c r="CG5" s="114" t="s">
        <v>31</v>
      </c>
      <c r="CH5" s="115"/>
      <c r="CI5" s="115"/>
      <c r="CJ5" s="116"/>
      <c r="CK5" s="114" t="s">
        <v>32</v>
      </c>
      <c r="CL5" s="115"/>
      <c r="CM5" s="115"/>
      <c r="CN5" s="116"/>
      <c r="CO5" s="114" t="s">
        <v>33</v>
      </c>
      <c r="CP5" s="115"/>
      <c r="CQ5" s="115"/>
      <c r="CR5" s="116"/>
      <c r="CS5" s="114" t="s">
        <v>100</v>
      </c>
      <c r="CT5" s="115"/>
      <c r="CU5" s="115"/>
      <c r="CV5" s="116"/>
      <c r="CW5" s="114" t="s">
        <v>34</v>
      </c>
      <c r="CX5" s="115"/>
      <c r="CY5" s="115"/>
      <c r="CZ5" s="115"/>
      <c r="DA5" s="114" t="s">
        <v>35</v>
      </c>
      <c r="DB5" s="115"/>
      <c r="DC5" s="115"/>
      <c r="DD5" s="116"/>
      <c r="DE5" s="88" t="s">
        <v>55</v>
      </c>
      <c r="DF5" s="83"/>
      <c r="DG5" s="114" t="s">
        <v>36</v>
      </c>
      <c r="DH5" s="115"/>
      <c r="DI5" s="115"/>
      <c r="DJ5" s="116"/>
      <c r="DK5" s="88" t="s">
        <v>59</v>
      </c>
      <c r="DL5" s="83"/>
      <c r="DM5" s="88" t="s">
        <v>61</v>
      </c>
      <c r="DN5" s="91"/>
      <c r="DO5" s="91"/>
      <c r="DP5" s="83"/>
      <c r="DQ5" s="88" t="s">
        <v>60</v>
      </c>
      <c r="DR5" s="83"/>
      <c r="DS5" s="88" t="s">
        <v>62</v>
      </c>
      <c r="DT5" s="83"/>
      <c r="DU5" s="88" t="s">
        <v>94</v>
      </c>
      <c r="DV5" s="83"/>
      <c r="DW5" s="82" t="s">
        <v>121</v>
      </c>
      <c r="DX5" s="83"/>
      <c r="DY5" s="114" t="s">
        <v>37</v>
      </c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6"/>
      <c r="FG5" s="88" t="s">
        <v>38</v>
      </c>
      <c r="FH5" s="83"/>
      <c r="FI5" s="88" t="s">
        <v>39</v>
      </c>
      <c r="FJ5" s="83"/>
      <c r="FK5" s="88" t="s">
        <v>40</v>
      </c>
      <c r="FL5" s="83"/>
      <c r="FM5" s="88" t="s">
        <v>41</v>
      </c>
      <c r="FN5" s="83"/>
      <c r="FO5" s="88" t="s">
        <v>99</v>
      </c>
      <c r="FP5" s="83"/>
      <c r="FQ5" s="88" t="s">
        <v>42</v>
      </c>
      <c r="FR5" s="83"/>
      <c r="FS5" s="88" t="s">
        <v>48</v>
      </c>
      <c r="FT5" s="83"/>
      <c r="FU5" s="88" t="s">
        <v>43</v>
      </c>
      <c r="FV5" s="91"/>
    </row>
    <row r="6" spans="1:178" s="3" customFormat="1" ht="15.75" customHeight="1">
      <c r="A6" s="118"/>
      <c r="B6" s="120"/>
      <c r="C6" s="120"/>
      <c r="D6" s="124"/>
      <c r="E6" s="124"/>
      <c r="F6" s="124"/>
      <c r="G6" s="84"/>
      <c r="H6" s="85"/>
      <c r="I6" s="84"/>
      <c r="J6" s="85"/>
      <c r="K6" s="84"/>
      <c r="L6" s="85"/>
      <c r="M6" s="84"/>
      <c r="N6" s="85"/>
      <c r="O6" s="84"/>
      <c r="P6" s="85"/>
      <c r="Q6" s="84"/>
      <c r="R6" s="85"/>
      <c r="S6" s="84"/>
      <c r="T6" s="85"/>
      <c r="U6" s="84"/>
      <c r="V6" s="85"/>
      <c r="W6" s="96" t="s">
        <v>67</v>
      </c>
      <c r="X6" s="97"/>
      <c r="Y6" s="96" t="s">
        <v>68</v>
      </c>
      <c r="Z6" s="97"/>
      <c r="AA6" s="107"/>
      <c r="AB6" s="108"/>
      <c r="AC6" s="96" t="s">
        <v>70</v>
      </c>
      <c r="AD6" s="97"/>
      <c r="AE6" s="96" t="s">
        <v>71</v>
      </c>
      <c r="AF6" s="97"/>
      <c r="AG6" s="96" t="s">
        <v>110</v>
      </c>
      <c r="AH6" s="97"/>
      <c r="AI6" s="96" t="s">
        <v>111</v>
      </c>
      <c r="AJ6" s="97"/>
      <c r="AK6" s="96" t="s">
        <v>72</v>
      </c>
      <c r="AL6" s="97"/>
      <c r="AM6" s="96" t="s">
        <v>73</v>
      </c>
      <c r="AN6" s="97"/>
      <c r="AO6" s="96" t="s">
        <v>74</v>
      </c>
      <c r="AP6" s="97"/>
      <c r="AQ6" s="96" t="s">
        <v>114</v>
      </c>
      <c r="AR6" s="97"/>
      <c r="AS6" s="96" t="s">
        <v>115</v>
      </c>
      <c r="AT6" s="97"/>
      <c r="AU6" s="96" t="s">
        <v>75</v>
      </c>
      <c r="AV6" s="97"/>
      <c r="AW6" s="96" t="s">
        <v>76</v>
      </c>
      <c r="AX6" s="97"/>
      <c r="AY6" s="96" t="s">
        <v>112</v>
      </c>
      <c r="AZ6" s="97"/>
      <c r="BA6" s="96" t="s">
        <v>113</v>
      </c>
      <c r="BB6" s="97"/>
      <c r="BC6" s="96" t="s">
        <v>77</v>
      </c>
      <c r="BD6" s="97"/>
      <c r="BE6" s="96" t="s">
        <v>78</v>
      </c>
      <c r="BF6" s="97"/>
      <c r="BG6" s="96" t="s">
        <v>79</v>
      </c>
      <c r="BH6" s="97"/>
      <c r="BI6" s="96" t="s">
        <v>116</v>
      </c>
      <c r="BJ6" s="97"/>
      <c r="BK6" s="96" t="s">
        <v>117</v>
      </c>
      <c r="BL6" s="97"/>
      <c r="BM6" s="96" t="s">
        <v>80</v>
      </c>
      <c r="BN6" s="97"/>
      <c r="BO6" s="96" t="s">
        <v>81</v>
      </c>
      <c r="BP6" s="97"/>
      <c r="BQ6" s="96" t="s">
        <v>82</v>
      </c>
      <c r="BR6" s="97"/>
      <c r="BS6" s="76"/>
      <c r="BT6" s="102"/>
      <c r="BU6" s="102"/>
      <c r="BV6" s="77"/>
      <c r="BW6" s="84"/>
      <c r="BX6" s="85"/>
      <c r="BY6" s="76"/>
      <c r="BZ6" s="102"/>
      <c r="CA6" s="102"/>
      <c r="CB6" s="77"/>
      <c r="CC6" s="74" t="s">
        <v>67</v>
      </c>
      <c r="CD6" s="75"/>
      <c r="CE6" s="74" t="s">
        <v>84</v>
      </c>
      <c r="CF6" s="75"/>
      <c r="CG6" s="74" t="s">
        <v>67</v>
      </c>
      <c r="CH6" s="75"/>
      <c r="CI6" s="96" t="s">
        <v>68</v>
      </c>
      <c r="CJ6" s="97"/>
      <c r="CK6" s="74" t="s">
        <v>67</v>
      </c>
      <c r="CL6" s="75"/>
      <c r="CM6" s="96" t="s">
        <v>68</v>
      </c>
      <c r="CN6" s="97"/>
      <c r="CO6" s="74" t="s">
        <v>67</v>
      </c>
      <c r="CP6" s="75"/>
      <c r="CQ6" s="96" t="s">
        <v>68</v>
      </c>
      <c r="CR6" s="97"/>
      <c r="CS6" s="74" t="s">
        <v>67</v>
      </c>
      <c r="CT6" s="75"/>
      <c r="CU6" s="96" t="s">
        <v>68</v>
      </c>
      <c r="CV6" s="97"/>
      <c r="CW6" s="74" t="s">
        <v>67</v>
      </c>
      <c r="CX6" s="75"/>
      <c r="CY6" s="96" t="s">
        <v>68</v>
      </c>
      <c r="CZ6" s="97"/>
      <c r="DA6" s="74" t="s">
        <v>67</v>
      </c>
      <c r="DB6" s="75"/>
      <c r="DC6" s="96" t="s">
        <v>68</v>
      </c>
      <c r="DD6" s="97"/>
      <c r="DE6" s="84"/>
      <c r="DF6" s="85"/>
      <c r="DG6" s="94" t="s">
        <v>107</v>
      </c>
      <c r="DH6" s="95"/>
      <c r="DI6" s="94" t="s">
        <v>29</v>
      </c>
      <c r="DJ6" s="95"/>
      <c r="DK6" s="84"/>
      <c r="DL6" s="85"/>
      <c r="DM6" s="74" t="s">
        <v>67</v>
      </c>
      <c r="DN6" s="75"/>
      <c r="DO6" s="96" t="s">
        <v>68</v>
      </c>
      <c r="DP6" s="97"/>
      <c r="DQ6" s="84"/>
      <c r="DR6" s="85"/>
      <c r="DS6" s="84"/>
      <c r="DT6" s="85"/>
      <c r="DU6" s="84"/>
      <c r="DV6" s="85"/>
      <c r="DW6" s="84"/>
      <c r="DX6" s="85"/>
      <c r="DY6" s="94" t="s">
        <v>28</v>
      </c>
      <c r="DZ6" s="95"/>
      <c r="EA6" s="74" t="s">
        <v>86</v>
      </c>
      <c r="EB6" s="75"/>
      <c r="EC6" s="74" t="s">
        <v>97</v>
      </c>
      <c r="ED6" s="75"/>
      <c r="EE6" s="74" t="s">
        <v>89</v>
      </c>
      <c r="EF6" s="75"/>
      <c r="EG6" s="74" t="s">
        <v>96</v>
      </c>
      <c r="EH6" s="75"/>
      <c r="EI6" s="74" t="s">
        <v>101</v>
      </c>
      <c r="EJ6" s="75"/>
      <c r="EK6" s="74" t="s">
        <v>90</v>
      </c>
      <c r="EL6" s="75"/>
      <c r="EM6" s="74" t="s">
        <v>93</v>
      </c>
      <c r="EN6" s="75"/>
      <c r="EO6" s="74" t="s">
        <v>91</v>
      </c>
      <c r="EP6" s="75"/>
      <c r="EQ6" s="74" t="s">
        <v>92</v>
      </c>
      <c r="ER6" s="75"/>
      <c r="ES6" s="74" t="s">
        <v>58</v>
      </c>
      <c r="ET6" s="75"/>
      <c r="EU6" s="74" t="s">
        <v>85</v>
      </c>
      <c r="EV6" s="75"/>
      <c r="EW6" s="74" t="s">
        <v>87</v>
      </c>
      <c r="EX6" s="75"/>
      <c r="EY6" s="74" t="s">
        <v>88</v>
      </c>
      <c r="EZ6" s="75"/>
      <c r="FA6" s="74" t="s">
        <v>120</v>
      </c>
      <c r="FB6" s="75"/>
      <c r="FC6" s="74" t="s">
        <v>122</v>
      </c>
      <c r="FD6" s="75"/>
      <c r="FE6" s="74" t="s">
        <v>123</v>
      </c>
      <c r="FF6" s="75"/>
      <c r="FG6" s="84"/>
      <c r="FH6" s="85"/>
      <c r="FI6" s="84"/>
      <c r="FJ6" s="85"/>
      <c r="FK6" s="84"/>
      <c r="FL6" s="85"/>
      <c r="FM6" s="84"/>
      <c r="FN6" s="85"/>
      <c r="FO6" s="84"/>
      <c r="FP6" s="85"/>
      <c r="FQ6" s="84"/>
      <c r="FR6" s="85"/>
      <c r="FS6" s="84"/>
      <c r="FT6" s="85"/>
      <c r="FU6" s="84"/>
      <c r="FV6" s="92"/>
    </row>
    <row r="7" spans="1:178" s="3" customFormat="1" ht="15.75" customHeight="1">
      <c r="A7" s="118"/>
      <c r="B7" s="120"/>
      <c r="C7" s="120"/>
      <c r="D7" s="124"/>
      <c r="E7" s="124"/>
      <c r="F7" s="124"/>
      <c r="G7" s="86"/>
      <c r="H7" s="87"/>
      <c r="I7" s="86"/>
      <c r="J7" s="87"/>
      <c r="K7" s="86"/>
      <c r="L7" s="87"/>
      <c r="M7" s="86"/>
      <c r="N7" s="87"/>
      <c r="O7" s="86"/>
      <c r="P7" s="87"/>
      <c r="Q7" s="86"/>
      <c r="R7" s="87"/>
      <c r="S7" s="86"/>
      <c r="T7" s="87"/>
      <c r="U7" s="86"/>
      <c r="V7" s="87"/>
      <c r="W7" s="98"/>
      <c r="X7" s="99"/>
      <c r="Y7" s="98"/>
      <c r="Z7" s="99"/>
      <c r="AA7" s="109"/>
      <c r="AB7" s="110"/>
      <c r="AC7" s="98"/>
      <c r="AD7" s="99"/>
      <c r="AE7" s="98"/>
      <c r="AF7" s="99"/>
      <c r="AG7" s="98"/>
      <c r="AH7" s="99"/>
      <c r="AI7" s="98"/>
      <c r="AJ7" s="99"/>
      <c r="AK7" s="98"/>
      <c r="AL7" s="99"/>
      <c r="AM7" s="98"/>
      <c r="AN7" s="99"/>
      <c r="AO7" s="98"/>
      <c r="AP7" s="99"/>
      <c r="AQ7" s="98"/>
      <c r="AR7" s="99"/>
      <c r="AS7" s="98"/>
      <c r="AT7" s="99"/>
      <c r="AU7" s="98"/>
      <c r="AV7" s="99"/>
      <c r="AW7" s="98"/>
      <c r="AX7" s="99"/>
      <c r="AY7" s="98"/>
      <c r="AZ7" s="99"/>
      <c r="BA7" s="98"/>
      <c r="BB7" s="99"/>
      <c r="BC7" s="98"/>
      <c r="BD7" s="99"/>
      <c r="BE7" s="98"/>
      <c r="BF7" s="99"/>
      <c r="BG7" s="98"/>
      <c r="BH7" s="99"/>
      <c r="BI7" s="98"/>
      <c r="BJ7" s="99"/>
      <c r="BK7" s="98"/>
      <c r="BL7" s="99"/>
      <c r="BM7" s="98"/>
      <c r="BN7" s="99"/>
      <c r="BO7" s="98"/>
      <c r="BP7" s="99"/>
      <c r="BQ7" s="98"/>
      <c r="BR7" s="99"/>
      <c r="BS7" s="103" t="s">
        <v>27</v>
      </c>
      <c r="BT7" s="104"/>
      <c r="BU7" s="103" t="s">
        <v>26</v>
      </c>
      <c r="BV7" s="104"/>
      <c r="BW7" s="86"/>
      <c r="BX7" s="87"/>
      <c r="BY7" s="86" t="s">
        <v>107</v>
      </c>
      <c r="BZ7" s="87"/>
      <c r="CA7" s="86" t="s">
        <v>29</v>
      </c>
      <c r="CB7" s="87"/>
      <c r="CC7" s="76"/>
      <c r="CD7" s="77"/>
      <c r="CE7" s="76"/>
      <c r="CF7" s="77"/>
      <c r="CG7" s="76"/>
      <c r="CH7" s="77"/>
      <c r="CI7" s="98"/>
      <c r="CJ7" s="99"/>
      <c r="CK7" s="76"/>
      <c r="CL7" s="77"/>
      <c r="CM7" s="98"/>
      <c r="CN7" s="99"/>
      <c r="CO7" s="76"/>
      <c r="CP7" s="77"/>
      <c r="CQ7" s="98"/>
      <c r="CR7" s="99"/>
      <c r="CS7" s="76"/>
      <c r="CT7" s="77"/>
      <c r="CU7" s="98"/>
      <c r="CV7" s="99"/>
      <c r="CW7" s="76"/>
      <c r="CX7" s="77"/>
      <c r="CY7" s="98"/>
      <c r="CZ7" s="99"/>
      <c r="DA7" s="76"/>
      <c r="DB7" s="77"/>
      <c r="DC7" s="98"/>
      <c r="DD7" s="99"/>
      <c r="DE7" s="86"/>
      <c r="DF7" s="87"/>
      <c r="DG7" s="86"/>
      <c r="DH7" s="87"/>
      <c r="DI7" s="86"/>
      <c r="DJ7" s="87"/>
      <c r="DK7" s="86"/>
      <c r="DL7" s="87"/>
      <c r="DM7" s="76"/>
      <c r="DN7" s="77"/>
      <c r="DO7" s="98"/>
      <c r="DP7" s="99"/>
      <c r="DQ7" s="86"/>
      <c r="DR7" s="87"/>
      <c r="DS7" s="86"/>
      <c r="DT7" s="87"/>
      <c r="DU7" s="86"/>
      <c r="DV7" s="87"/>
      <c r="DW7" s="86"/>
      <c r="DX7" s="87"/>
      <c r="DY7" s="86"/>
      <c r="DZ7" s="87"/>
      <c r="EA7" s="76"/>
      <c r="EB7" s="77"/>
      <c r="EC7" s="76"/>
      <c r="ED7" s="77"/>
      <c r="EE7" s="76"/>
      <c r="EF7" s="77"/>
      <c r="EG7" s="76"/>
      <c r="EH7" s="77"/>
      <c r="EI7" s="76"/>
      <c r="EJ7" s="77"/>
      <c r="EK7" s="76"/>
      <c r="EL7" s="77"/>
      <c r="EM7" s="76"/>
      <c r="EN7" s="77"/>
      <c r="EO7" s="76"/>
      <c r="EP7" s="77"/>
      <c r="EQ7" s="76"/>
      <c r="ER7" s="77"/>
      <c r="ES7" s="76"/>
      <c r="ET7" s="77"/>
      <c r="EU7" s="76"/>
      <c r="EV7" s="77"/>
      <c r="EW7" s="76"/>
      <c r="EX7" s="77"/>
      <c r="EY7" s="76"/>
      <c r="EZ7" s="77"/>
      <c r="FA7" s="76"/>
      <c r="FB7" s="77"/>
      <c r="FC7" s="76"/>
      <c r="FD7" s="77"/>
      <c r="FE7" s="76"/>
      <c r="FF7" s="77"/>
      <c r="FG7" s="86"/>
      <c r="FH7" s="87"/>
      <c r="FI7" s="86"/>
      <c r="FJ7" s="87"/>
      <c r="FK7" s="86"/>
      <c r="FL7" s="87"/>
      <c r="FM7" s="86"/>
      <c r="FN7" s="87"/>
      <c r="FO7" s="86"/>
      <c r="FP7" s="87"/>
      <c r="FQ7" s="86"/>
      <c r="FR7" s="87"/>
      <c r="FS7" s="86"/>
      <c r="FT7" s="87"/>
      <c r="FU7" s="86"/>
      <c r="FV7" s="93"/>
    </row>
    <row r="8" spans="1:178" s="4" customFormat="1" ht="15.75" customHeight="1">
      <c r="A8" s="118"/>
      <c r="B8" s="120"/>
      <c r="C8" s="120"/>
      <c r="D8" s="124"/>
      <c r="E8" s="124"/>
      <c r="F8" s="124"/>
      <c r="G8" s="78" t="s">
        <v>66</v>
      </c>
      <c r="H8" s="80" t="s">
        <v>6</v>
      </c>
      <c r="I8" s="78" t="s">
        <v>66</v>
      </c>
      <c r="J8" s="80" t="s">
        <v>6</v>
      </c>
      <c r="K8" s="78" t="s">
        <v>66</v>
      </c>
      <c r="L8" s="80" t="s">
        <v>6</v>
      </c>
      <c r="M8" s="78" t="s">
        <v>66</v>
      </c>
      <c r="N8" s="80" t="s">
        <v>6</v>
      </c>
      <c r="O8" s="78" t="s">
        <v>66</v>
      </c>
      <c r="P8" s="80" t="s">
        <v>6</v>
      </c>
      <c r="Q8" s="78" t="s">
        <v>66</v>
      </c>
      <c r="R8" s="80" t="s">
        <v>6</v>
      </c>
      <c r="S8" s="78" t="s">
        <v>66</v>
      </c>
      <c r="T8" s="80" t="s">
        <v>6</v>
      </c>
      <c r="U8" s="78" t="s">
        <v>66</v>
      </c>
      <c r="V8" s="80" t="s">
        <v>6</v>
      </c>
      <c r="W8" s="78" t="s">
        <v>66</v>
      </c>
      <c r="X8" s="80" t="s">
        <v>6</v>
      </c>
      <c r="Y8" s="78" t="s">
        <v>66</v>
      </c>
      <c r="Z8" s="80" t="s">
        <v>6</v>
      </c>
      <c r="AA8" s="78" t="s">
        <v>66</v>
      </c>
      <c r="AB8" s="80" t="s">
        <v>6</v>
      </c>
      <c r="AC8" s="78" t="s">
        <v>66</v>
      </c>
      <c r="AD8" s="80" t="s">
        <v>6</v>
      </c>
      <c r="AE8" s="78" t="s">
        <v>66</v>
      </c>
      <c r="AF8" s="80" t="s">
        <v>6</v>
      </c>
      <c r="AG8" s="78" t="s">
        <v>66</v>
      </c>
      <c r="AH8" s="80" t="s">
        <v>6</v>
      </c>
      <c r="AI8" s="78" t="s">
        <v>66</v>
      </c>
      <c r="AJ8" s="80" t="s">
        <v>6</v>
      </c>
      <c r="AK8" s="78" t="s">
        <v>66</v>
      </c>
      <c r="AL8" s="80" t="s">
        <v>6</v>
      </c>
      <c r="AM8" s="78" t="s">
        <v>66</v>
      </c>
      <c r="AN8" s="80" t="s">
        <v>6</v>
      </c>
      <c r="AO8" s="78" t="s">
        <v>66</v>
      </c>
      <c r="AP8" s="80" t="s">
        <v>6</v>
      </c>
      <c r="AQ8" s="78" t="s">
        <v>66</v>
      </c>
      <c r="AR8" s="80" t="s">
        <v>6</v>
      </c>
      <c r="AS8" s="78" t="s">
        <v>66</v>
      </c>
      <c r="AT8" s="80" t="s">
        <v>6</v>
      </c>
      <c r="AU8" s="78" t="s">
        <v>66</v>
      </c>
      <c r="AV8" s="80" t="s">
        <v>6</v>
      </c>
      <c r="AW8" s="78" t="s">
        <v>66</v>
      </c>
      <c r="AX8" s="80" t="s">
        <v>6</v>
      </c>
      <c r="AY8" s="78" t="s">
        <v>66</v>
      </c>
      <c r="AZ8" s="80" t="s">
        <v>6</v>
      </c>
      <c r="BA8" s="78" t="s">
        <v>66</v>
      </c>
      <c r="BB8" s="80" t="s">
        <v>6</v>
      </c>
      <c r="BC8" s="78" t="s">
        <v>66</v>
      </c>
      <c r="BD8" s="80" t="s">
        <v>6</v>
      </c>
      <c r="BE8" s="78" t="s">
        <v>66</v>
      </c>
      <c r="BF8" s="80" t="s">
        <v>6</v>
      </c>
      <c r="BG8" s="78" t="s">
        <v>66</v>
      </c>
      <c r="BH8" s="80" t="s">
        <v>6</v>
      </c>
      <c r="BI8" s="78" t="s">
        <v>66</v>
      </c>
      <c r="BJ8" s="80" t="s">
        <v>6</v>
      </c>
      <c r="BK8" s="78" t="s">
        <v>66</v>
      </c>
      <c r="BL8" s="80" t="s">
        <v>6</v>
      </c>
      <c r="BM8" s="78" t="s">
        <v>66</v>
      </c>
      <c r="BN8" s="80" t="s">
        <v>6</v>
      </c>
      <c r="BO8" s="78" t="s">
        <v>66</v>
      </c>
      <c r="BP8" s="80" t="s">
        <v>6</v>
      </c>
      <c r="BQ8" s="78" t="s">
        <v>66</v>
      </c>
      <c r="BR8" s="80" t="s">
        <v>6</v>
      </c>
      <c r="BS8" s="78" t="s">
        <v>66</v>
      </c>
      <c r="BT8" s="80" t="s">
        <v>6</v>
      </c>
      <c r="BU8" s="78" t="s">
        <v>66</v>
      </c>
      <c r="BV8" s="80" t="s">
        <v>6</v>
      </c>
      <c r="BW8" s="78" t="s">
        <v>66</v>
      </c>
      <c r="BX8" s="80" t="s">
        <v>6</v>
      </c>
      <c r="BY8" s="78" t="s">
        <v>66</v>
      </c>
      <c r="BZ8" s="80" t="s">
        <v>6</v>
      </c>
      <c r="CA8" s="78" t="s">
        <v>66</v>
      </c>
      <c r="CB8" s="80" t="s">
        <v>6</v>
      </c>
      <c r="CC8" s="78" t="s">
        <v>66</v>
      </c>
      <c r="CD8" s="80" t="s">
        <v>6</v>
      </c>
      <c r="CE8" s="78" t="s">
        <v>66</v>
      </c>
      <c r="CF8" s="80" t="s">
        <v>6</v>
      </c>
      <c r="CG8" s="78" t="s">
        <v>66</v>
      </c>
      <c r="CH8" s="80" t="s">
        <v>6</v>
      </c>
      <c r="CI8" s="78" t="s">
        <v>66</v>
      </c>
      <c r="CJ8" s="80" t="s">
        <v>6</v>
      </c>
      <c r="CK8" s="78" t="s">
        <v>66</v>
      </c>
      <c r="CL8" s="80" t="s">
        <v>6</v>
      </c>
      <c r="CM8" s="78" t="s">
        <v>66</v>
      </c>
      <c r="CN8" s="80" t="s">
        <v>6</v>
      </c>
      <c r="CO8" s="78" t="s">
        <v>66</v>
      </c>
      <c r="CP8" s="80" t="s">
        <v>6</v>
      </c>
      <c r="CQ8" s="78" t="s">
        <v>66</v>
      </c>
      <c r="CR8" s="80" t="s">
        <v>6</v>
      </c>
      <c r="CS8" s="78" t="s">
        <v>66</v>
      </c>
      <c r="CT8" s="80" t="s">
        <v>6</v>
      </c>
      <c r="CU8" s="78" t="s">
        <v>66</v>
      </c>
      <c r="CV8" s="80" t="s">
        <v>6</v>
      </c>
      <c r="CW8" s="78" t="s">
        <v>66</v>
      </c>
      <c r="CX8" s="80" t="s">
        <v>6</v>
      </c>
      <c r="CY8" s="78" t="s">
        <v>66</v>
      </c>
      <c r="CZ8" s="80" t="s">
        <v>6</v>
      </c>
      <c r="DA8" s="78" t="s">
        <v>66</v>
      </c>
      <c r="DB8" s="80" t="s">
        <v>6</v>
      </c>
      <c r="DC8" s="78" t="s">
        <v>66</v>
      </c>
      <c r="DD8" s="80" t="s">
        <v>6</v>
      </c>
      <c r="DE8" s="78" t="s">
        <v>66</v>
      </c>
      <c r="DF8" s="80" t="s">
        <v>6</v>
      </c>
      <c r="DG8" s="78" t="s">
        <v>66</v>
      </c>
      <c r="DH8" s="80" t="s">
        <v>6</v>
      </c>
      <c r="DI8" s="78" t="s">
        <v>66</v>
      </c>
      <c r="DJ8" s="80" t="s">
        <v>6</v>
      </c>
      <c r="DK8" s="78" t="s">
        <v>66</v>
      </c>
      <c r="DL8" s="80" t="s">
        <v>6</v>
      </c>
      <c r="DM8" s="78" t="s">
        <v>66</v>
      </c>
      <c r="DN8" s="80" t="s">
        <v>6</v>
      </c>
      <c r="DO8" s="78" t="s">
        <v>66</v>
      </c>
      <c r="DP8" s="80" t="s">
        <v>6</v>
      </c>
      <c r="DQ8" s="78" t="s">
        <v>66</v>
      </c>
      <c r="DR8" s="80" t="s">
        <v>6</v>
      </c>
      <c r="DS8" s="78" t="s">
        <v>66</v>
      </c>
      <c r="DT8" s="80" t="s">
        <v>6</v>
      </c>
      <c r="DU8" s="78" t="s">
        <v>66</v>
      </c>
      <c r="DV8" s="80" t="s">
        <v>6</v>
      </c>
      <c r="DW8" s="78" t="s">
        <v>66</v>
      </c>
      <c r="DX8" s="80" t="s">
        <v>6</v>
      </c>
      <c r="DY8" s="78" t="s">
        <v>66</v>
      </c>
      <c r="DZ8" s="80" t="s">
        <v>6</v>
      </c>
      <c r="EA8" s="78" t="s">
        <v>66</v>
      </c>
      <c r="EB8" s="80" t="s">
        <v>6</v>
      </c>
      <c r="EC8" s="78" t="s">
        <v>66</v>
      </c>
      <c r="ED8" s="80" t="s">
        <v>6</v>
      </c>
      <c r="EE8" s="78" t="s">
        <v>66</v>
      </c>
      <c r="EF8" s="80" t="s">
        <v>6</v>
      </c>
      <c r="EG8" s="78" t="s">
        <v>66</v>
      </c>
      <c r="EH8" s="80" t="s">
        <v>6</v>
      </c>
      <c r="EI8" s="78" t="s">
        <v>66</v>
      </c>
      <c r="EJ8" s="80" t="s">
        <v>6</v>
      </c>
      <c r="EK8" s="78" t="s">
        <v>66</v>
      </c>
      <c r="EL8" s="80" t="s">
        <v>6</v>
      </c>
      <c r="EM8" s="78" t="s">
        <v>66</v>
      </c>
      <c r="EN8" s="80" t="s">
        <v>6</v>
      </c>
      <c r="EO8" s="78" t="s">
        <v>66</v>
      </c>
      <c r="EP8" s="80" t="s">
        <v>6</v>
      </c>
      <c r="EQ8" s="78" t="s">
        <v>66</v>
      </c>
      <c r="ER8" s="80" t="s">
        <v>6</v>
      </c>
      <c r="ES8" s="78" t="s">
        <v>66</v>
      </c>
      <c r="ET8" s="80" t="s">
        <v>6</v>
      </c>
      <c r="EU8" s="78" t="s">
        <v>66</v>
      </c>
      <c r="EV8" s="80" t="s">
        <v>6</v>
      </c>
      <c r="EW8" s="78" t="s">
        <v>66</v>
      </c>
      <c r="EX8" s="80" t="s">
        <v>6</v>
      </c>
      <c r="EY8" s="78" t="s">
        <v>66</v>
      </c>
      <c r="EZ8" s="80" t="s">
        <v>6</v>
      </c>
      <c r="FA8" s="78" t="s">
        <v>66</v>
      </c>
      <c r="FB8" s="80" t="s">
        <v>6</v>
      </c>
      <c r="FC8" s="78" t="s">
        <v>66</v>
      </c>
      <c r="FD8" s="80" t="s">
        <v>6</v>
      </c>
      <c r="FE8" s="78" t="s">
        <v>66</v>
      </c>
      <c r="FF8" s="80" t="s">
        <v>6</v>
      </c>
      <c r="FG8" s="78" t="s">
        <v>66</v>
      </c>
      <c r="FH8" s="80" t="s">
        <v>6</v>
      </c>
      <c r="FI8" s="78" t="s">
        <v>66</v>
      </c>
      <c r="FJ8" s="80" t="s">
        <v>6</v>
      </c>
      <c r="FK8" s="78" t="s">
        <v>66</v>
      </c>
      <c r="FL8" s="80" t="s">
        <v>6</v>
      </c>
      <c r="FM8" s="78" t="s">
        <v>102</v>
      </c>
      <c r="FN8" s="80" t="s">
        <v>6</v>
      </c>
      <c r="FO8" s="78" t="s">
        <v>66</v>
      </c>
      <c r="FP8" s="80" t="s">
        <v>6</v>
      </c>
      <c r="FQ8" s="78" t="s">
        <v>66</v>
      </c>
      <c r="FR8" s="80" t="s">
        <v>6</v>
      </c>
      <c r="FS8" s="78" t="s">
        <v>66</v>
      </c>
      <c r="FT8" s="80" t="s">
        <v>6</v>
      </c>
      <c r="FU8" s="78" t="s">
        <v>66</v>
      </c>
      <c r="FV8" s="89" t="s">
        <v>6</v>
      </c>
    </row>
    <row r="9" spans="1:178" ht="15.75" customHeight="1">
      <c r="A9" s="77"/>
      <c r="B9" s="79"/>
      <c r="C9" s="79"/>
      <c r="D9" s="125"/>
      <c r="E9" s="125"/>
      <c r="F9" s="125"/>
      <c r="G9" s="79"/>
      <c r="H9" s="81"/>
      <c r="I9" s="79"/>
      <c r="J9" s="81"/>
      <c r="K9" s="79"/>
      <c r="L9" s="81"/>
      <c r="M9" s="79"/>
      <c r="N9" s="81"/>
      <c r="O9" s="79"/>
      <c r="P9" s="81"/>
      <c r="Q9" s="79"/>
      <c r="R9" s="81"/>
      <c r="S9" s="79"/>
      <c r="T9" s="81"/>
      <c r="U9" s="79"/>
      <c r="V9" s="81"/>
      <c r="W9" s="79"/>
      <c r="X9" s="81"/>
      <c r="Y9" s="79"/>
      <c r="Z9" s="81"/>
      <c r="AA9" s="79"/>
      <c r="AB9" s="81"/>
      <c r="AC9" s="79"/>
      <c r="AD9" s="81"/>
      <c r="AE9" s="79"/>
      <c r="AF9" s="81"/>
      <c r="AG9" s="79"/>
      <c r="AH9" s="81"/>
      <c r="AI9" s="79"/>
      <c r="AJ9" s="81"/>
      <c r="AK9" s="79"/>
      <c r="AL9" s="81"/>
      <c r="AM9" s="79"/>
      <c r="AN9" s="81"/>
      <c r="AO9" s="79"/>
      <c r="AP9" s="81"/>
      <c r="AQ9" s="79"/>
      <c r="AR9" s="81"/>
      <c r="AS9" s="79"/>
      <c r="AT9" s="81"/>
      <c r="AU9" s="79"/>
      <c r="AV9" s="81"/>
      <c r="AW9" s="79"/>
      <c r="AX9" s="81"/>
      <c r="AY9" s="79"/>
      <c r="AZ9" s="81"/>
      <c r="BA9" s="79"/>
      <c r="BB9" s="81"/>
      <c r="BC9" s="79"/>
      <c r="BD9" s="81"/>
      <c r="BE9" s="79"/>
      <c r="BF9" s="81"/>
      <c r="BG9" s="79"/>
      <c r="BH9" s="81"/>
      <c r="BI9" s="79"/>
      <c r="BJ9" s="81"/>
      <c r="BK9" s="79"/>
      <c r="BL9" s="81"/>
      <c r="BM9" s="79"/>
      <c r="BN9" s="81"/>
      <c r="BO9" s="79"/>
      <c r="BP9" s="81"/>
      <c r="BQ9" s="79"/>
      <c r="BR9" s="81"/>
      <c r="BS9" s="79"/>
      <c r="BT9" s="81"/>
      <c r="BU9" s="79"/>
      <c r="BV9" s="81"/>
      <c r="BW9" s="79"/>
      <c r="BX9" s="81"/>
      <c r="BY9" s="79"/>
      <c r="BZ9" s="81"/>
      <c r="CA9" s="79"/>
      <c r="CB9" s="81"/>
      <c r="CC9" s="79"/>
      <c r="CD9" s="81"/>
      <c r="CE9" s="79"/>
      <c r="CF9" s="81"/>
      <c r="CG9" s="79"/>
      <c r="CH9" s="81"/>
      <c r="CI9" s="79"/>
      <c r="CJ9" s="81"/>
      <c r="CK9" s="79"/>
      <c r="CL9" s="81"/>
      <c r="CM9" s="79"/>
      <c r="CN9" s="81"/>
      <c r="CO9" s="79"/>
      <c r="CP9" s="81"/>
      <c r="CQ9" s="79"/>
      <c r="CR9" s="81"/>
      <c r="CS9" s="79"/>
      <c r="CT9" s="81"/>
      <c r="CU9" s="79"/>
      <c r="CV9" s="81"/>
      <c r="CW9" s="79"/>
      <c r="CX9" s="81"/>
      <c r="CY9" s="79"/>
      <c r="CZ9" s="81"/>
      <c r="DA9" s="79"/>
      <c r="DB9" s="81"/>
      <c r="DC9" s="79"/>
      <c r="DD9" s="81"/>
      <c r="DE9" s="79"/>
      <c r="DF9" s="81"/>
      <c r="DG9" s="79"/>
      <c r="DH9" s="81"/>
      <c r="DI9" s="79"/>
      <c r="DJ9" s="81"/>
      <c r="DK9" s="79"/>
      <c r="DL9" s="81"/>
      <c r="DM9" s="79"/>
      <c r="DN9" s="81"/>
      <c r="DO9" s="79"/>
      <c r="DP9" s="81"/>
      <c r="DQ9" s="79"/>
      <c r="DR9" s="81"/>
      <c r="DS9" s="79"/>
      <c r="DT9" s="81"/>
      <c r="DU9" s="79"/>
      <c r="DV9" s="81"/>
      <c r="DW9" s="79"/>
      <c r="DX9" s="81"/>
      <c r="DY9" s="79"/>
      <c r="DZ9" s="81"/>
      <c r="EA9" s="79"/>
      <c r="EB9" s="81"/>
      <c r="EC9" s="79"/>
      <c r="ED9" s="81"/>
      <c r="EE9" s="79"/>
      <c r="EF9" s="81"/>
      <c r="EG9" s="79"/>
      <c r="EH9" s="81"/>
      <c r="EI9" s="79"/>
      <c r="EJ9" s="81"/>
      <c r="EK9" s="79"/>
      <c r="EL9" s="81"/>
      <c r="EM9" s="79"/>
      <c r="EN9" s="81"/>
      <c r="EO9" s="79"/>
      <c r="EP9" s="81"/>
      <c r="EQ9" s="79"/>
      <c r="ER9" s="81"/>
      <c r="ES9" s="79"/>
      <c r="ET9" s="81"/>
      <c r="EU9" s="79"/>
      <c r="EV9" s="81"/>
      <c r="EW9" s="79"/>
      <c r="EX9" s="81"/>
      <c r="EY9" s="79"/>
      <c r="EZ9" s="81"/>
      <c r="FA9" s="79"/>
      <c r="FB9" s="81"/>
      <c r="FC9" s="79"/>
      <c r="FD9" s="81"/>
      <c r="FE9" s="79"/>
      <c r="FF9" s="81"/>
      <c r="FG9" s="79"/>
      <c r="FH9" s="81"/>
      <c r="FI9" s="79"/>
      <c r="FJ9" s="81"/>
      <c r="FK9" s="79"/>
      <c r="FL9" s="81"/>
      <c r="FM9" s="79"/>
      <c r="FN9" s="81"/>
      <c r="FO9" s="79"/>
      <c r="FP9" s="81"/>
      <c r="FQ9" s="79"/>
      <c r="FR9" s="81"/>
      <c r="FS9" s="79"/>
      <c r="FT9" s="81"/>
      <c r="FU9" s="79"/>
      <c r="FV9" s="90"/>
    </row>
    <row r="10" spans="1:178" ht="15.75" customHeight="1">
      <c r="A10" s="5"/>
      <c r="B10" s="6"/>
      <c r="C10" s="6"/>
      <c r="D10" s="6"/>
      <c r="E10" s="6"/>
      <c r="F10" s="35">
        <f>(1-F12)*F11/(C11-C13)</f>
        <v>0.9559759790243566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6">
        <v>12</v>
      </c>
      <c r="Q10" s="6">
        <v>13</v>
      </c>
      <c r="R10" s="6">
        <v>14</v>
      </c>
      <c r="S10" s="6">
        <v>15</v>
      </c>
      <c r="T10" s="6">
        <v>16</v>
      </c>
      <c r="U10" s="6">
        <v>17</v>
      </c>
      <c r="V10" s="6">
        <v>18</v>
      </c>
      <c r="W10" s="6">
        <v>19</v>
      </c>
      <c r="X10" s="6">
        <v>20</v>
      </c>
      <c r="Y10" s="6">
        <v>21</v>
      </c>
      <c r="Z10" s="6">
        <v>22</v>
      </c>
      <c r="AA10" s="6">
        <v>23</v>
      </c>
      <c r="AB10" s="6">
        <v>24</v>
      </c>
      <c r="AC10" s="6">
        <v>25</v>
      </c>
      <c r="AD10" s="6">
        <v>26</v>
      </c>
      <c r="AE10" s="6">
        <v>27</v>
      </c>
      <c r="AF10" s="6">
        <v>28</v>
      </c>
      <c r="AG10" s="6">
        <v>29</v>
      </c>
      <c r="AH10" s="6">
        <v>30</v>
      </c>
      <c r="AI10" s="6">
        <v>31</v>
      </c>
      <c r="AJ10" s="6">
        <v>32</v>
      </c>
      <c r="AK10" s="6">
        <v>33</v>
      </c>
      <c r="AL10" s="6">
        <v>34</v>
      </c>
      <c r="AM10" s="6">
        <v>35</v>
      </c>
      <c r="AN10" s="6">
        <v>36</v>
      </c>
      <c r="AO10" s="6">
        <v>37</v>
      </c>
      <c r="AP10" s="6">
        <v>38</v>
      </c>
      <c r="AQ10" s="6">
        <v>39</v>
      </c>
      <c r="AR10" s="6">
        <v>40</v>
      </c>
      <c r="AS10" s="6">
        <v>41</v>
      </c>
      <c r="AT10" s="6">
        <v>42</v>
      </c>
      <c r="AU10" s="6">
        <v>43</v>
      </c>
      <c r="AV10" s="6">
        <v>44</v>
      </c>
      <c r="AW10" s="6">
        <v>45</v>
      </c>
      <c r="AX10" s="6">
        <v>46</v>
      </c>
      <c r="AY10" s="6">
        <v>47</v>
      </c>
      <c r="AZ10" s="6">
        <v>48</v>
      </c>
      <c r="BA10" s="6">
        <v>49</v>
      </c>
      <c r="BB10" s="6">
        <v>50</v>
      </c>
      <c r="BC10" s="6">
        <v>51</v>
      </c>
      <c r="BD10" s="6">
        <v>52</v>
      </c>
      <c r="BE10" s="6">
        <v>53</v>
      </c>
      <c r="BF10" s="6">
        <v>54</v>
      </c>
      <c r="BG10" s="6">
        <v>55</v>
      </c>
      <c r="BH10" s="6">
        <v>56</v>
      </c>
      <c r="BI10" s="6">
        <v>57</v>
      </c>
      <c r="BJ10" s="6">
        <v>58</v>
      </c>
      <c r="BK10" s="6">
        <v>59</v>
      </c>
      <c r="BL10" s="6">
        <v>60</v>
      </c>
      <c r="BM10" s="6">
        <v>61</v>
      </c>
      <c r="BN10" s="6">
        <v>62</v>
      </c>
      <c r="BO10" s="6">
        <v>63</v>
      </c>
      <c r="BP10" s="6">
        <v>64</v>
      </c>
      <c r="BQ10" s="6">
        <v>65</v>
      </c>
      <c r="BR10" s="6">
        <v>66</v>
      </c>
      <c r="BS10" s="6">
        <v>67</v>
      </c>
      <c r="BT10" s="6">
        <v>68</v>
      </c>
      <c r="BU10" s="6">
        <v>69</v>
      </c>
      <c r="BV10" s="6">
        <v>70</v>
      </c>
      <c r="BW10" s="6">
        <v>71</v>
      </c>
      <c r="BX10" s="6">
        <v>72</v>
      </c>
      <c r="BY10" s="6">
        <v>73</v>
      </c>
      <c r="BZ10" s="6">
        <v>74</v>
      </c>
      <c r="CA10" s="6">
        <v>75</v>
      </c>
      <c r="CB10" s="6">
        <v>76</v>
      </c>
      <c r="CC10" s="6">
        <v>77</v>
      </c>
      <c r="CD10" s="6">
        <v>78</v>
      </c>
      <c r="CE10" s="6">
        <v>79</v>
      </c>
      <c r="CF10" s="6">
        <v>80</v>
      </c>
      <c r="CG10" s="6">
        <v>81</v>
      </c>
      <c r="CH10" s="6">
        <v>82</v>
      </c>
      <c r="CI10" s="6">
        <v>83</v>
      </c>
      <c r="CJ10" s="6">
        <v>84</v>
      </c>
      <c r="CK10" s="6">
        <v>85</v>
      </c>
      <c r="CL10" s="6">
        <v>86</v>
      </c>
      <c r="CM10" s="6">
        <v>87</v>
      </c>
      <c r="CN10" s="6">
        <v>88</v>
      </c>
      <c r="CO10" s="6">
        <v>89</v>
      </c>
      <c r="CP10" s="6">
        <v>90</v>
      </c>
      <c r="CQ10" s="6">
        <v>91</v>
      </c>
      <c r="CR10" s="6">
        <v>92</v>
      </c>
      <c r="CS10" s="6">
        <v>93</v>
      </c>
      <c r="CT10" s="6">
        <v>94</v>
      </c>
      <c r="CU10" s="6">
        <v>95</v>
      </c>
      <c r="CV10" s="6">
        <v>96</v>
      </c>
      <c r="CW10" s="6">
        <v>97</v>
      </c>
      <c r="CX10" s="6">
        <v>98</v>
      </c>
      <c r="CY10" s="6">
        <v>99</v>
      </c>
      <c r="CZ10" s="6">
        <v>100</v>
      </c>
      <c r="DA10" s="6">
        <v>101</v>
      </c>
      <c r="DB10" s="6">
        <v>102</v>
      </c>
      <c r="DC10" s="6">
        <v>103</v>
      </c>
      <c r="DD10" s="6">
        <v>104</v>
      </c>
      <c r="DE10" s="6">
        <v>105</v>
      </c>
      <c r="DF10" s="6">
        <v>106</v>
      </c>
      <c r="DG10" s="6">
        <v>107</v>
      </c>
      <c r="DH10" s="6">
        <v>108</v>
      </c>
      <c r="DI10" s="6">
        <v>109</v>
      </c>
      <c r="DJ10" s="6">
        <v>110</v>
      </c>
      <c r="DK10" s="6">
        <v>111</v>
      </c>
      <c r="DL10" s="6">
        <v>112</v>
      </c>
      <c r="DM10" s="6">
        <v>113</v>
      </c>
      <c r="DN10" s="6">
        <v>114</v>
      </c>
      <c r="DO10" s="6">
        <v>115</v>
      </c>
      <c r="DP10" s="6">
        <v>116</v>
      </c>
      <c r="DQ10" s="6">
        <v>117</v>
      </c>
      <c r="DR10" s="6">
        <v>118</v>
      </c>
      <c r="DS10" s="6">
        <v>119</v>
      </c>
      <c r="DT10" s="6">
        <v>120</v>
      </c>
      <c r="DU10" s="6">
        <v>121</v>
      </c>
      <c r="DV10" s="25">
        <v>122</v>
      </c>
      <c r="DW10" s="6">
        <v>123</v>
      </c>
      <c r="DX10" s="6">
        <v>124</v>
      </c>
      <c r="DY10" s="6">
        <v>125</v>
      </c>
      <c r="DZ10" s="6">
        <v>126</v>
      </c>
      <c r="EA10" s="6">
        <v>127</v>
      </c>
      <c r="EB10" s="6">
        <v>128</v>
      </c>
      <c r="EC10" s="6">
        <v>129</v>
      </c>
      <c r="ED10" s="6">
        <v>130</v>
      </c>
      <c r="EE10" s="6">
        <v>131</v>
      </c>
      <c r="EF10" s="6">
        <v>132</v>
      </c>
      <c r="EG10" s="6">
        <v>133</v>
      </c>
      <c r="EH10" s="6">
        <v>134</v>
      </c>
      <c r="EI10" s="6">
        <v>135</v>
      </c>
      <c r="EJ10" s="6">
        <v>136</v>
      </c>
      <c r="EK10" s="6">
        <v>137</v>
      </c>
      <c r="EL10" s="6">
        <v>138</v>
      </c>
      <c r="EM10" s="6">
        <v>139</v>
      </c>
      <c r="EN10" s="6">
        <v>140</v>
      </c>
      <c r="EO10" s="6">
        <v>141</v>
      </c>
      <c r="EP10" s="6">
        <v>142</v>
      </c>
      <c r="EQ10" s="6">
        <v>143</v>
      </c>
      <c r="ER10" s="6">
        <v>144</v>
      </c>
      <c r="ES10" s="6">
        <v>145</v>
      </c>
      <c r="ET10" s="6">
        <v>146</v>
      </c>
      <c r="EU10" s="6">
        <v>147</v>
      </c>
      <c r="EV10" s="6">
        <v>148</v>
      </c>
      <c r="EW10" s="6">
        <v>149</v>
      </c>
      <c r="EX10" s="6">
        <v>150</v>
      </c>
      <c r="EY10" s="6">
        <v>151</v>
      </c>
      <c r="EZ10" s="6">
        <v>152</v>
      </c>
      <c r="FA10" s="6">
        <v>153</v>
      </c>
      <c r="FB10" s="6">
        <v>154</v>
      </c>
      <c r="FC10" s="6">
        <v>155</v>
      </c>
      <c r="FD10" s="6">
        <v>156</v>
      </c>
      <c r="FE10" s="6">
        <v>157</v>
      </c>
      <c r="FF10" s="6">
        <v>158</v>
      </c>
      <c r="FG10" s="6">
        <v>159</v>
      </c>
      <c r="FH10" s="6">
        <v>160</v>
      </c>
      <c r="FI10" s="6">
        <v>161</v>
      </c>
      <c r="FJ10" s="6">
        <v>162</v>
      </c>
      <c r="FK10" s="6">
        <v>163</v>
      </c>
      <c r="FL10" s="6">
        <v>164</v>
      </c>
      <c r="FM10" s="6">
        <v>165</v>
      </c>
      <c r="FN10" s="6">
        <v>166</v>
      </c>
      <c r="FO10" s="6">
        <v>167</v>
      </c>
      <c r="FP10" s="6">
        <v>168</v>
      </c>
      <c r="FQ10" s="6">
        <v>169</v>
      </c>
      <c r="FR10" s="6">
        <v>170</v>
      </c>
      <c r="FS10" s="6">
        <v>171</v>
      </c>
      <c r="FT10" s="6">
        <v>172</v>
      </c>
      <c r="FU10" s="6">
        <v>173</v>
      </c>
      <c r="FV10" s="6">
        <v>174</v>
      </c>
    </row>
    <row r="11" spans="1:178" s="10" customFormat="1" ht="15.75" customHeight="1">
      <c r="A11" s="7" t="s">
        <v>7</v>
      </c>
      <c r="B11" s="8">
        <v>142892051</v>
      </c>
      <c r="C11" s="8">
        <v>8089142092</v>
      </c>
      <c r="D11" s="32">
        <v>156167000</v>
      </c>
      <c r="E11" s="32">
        <v>51549.83</v>
      </c>
      <c r="F11" s="32">
        <f>D11*E11/1000</f>
        <v>8050382301.61</v>
      </c>
      <c r="G11" s="8">
        <v>142244789</v>
      </c>
      <c r="H11" s="8">
        <v>8208441150</v>
      </c>
      <c r="I11" s="8">
        <v>117820074</v>
      </c>
      <c r="J11" s="8">
        <v>5837350365</v>
      </c>
      <c r="K11" s="8">
        <v>55130125</v>
      </c>
      <c r="L11" s="8">
        <v>139611242</v>
      </c>
      <c r="M11" s="8">
        <v>6103182</v>
      </c>
      <c r="N11" s="8">
        <v>75163368</v>
      </c>
      <c r="O11" s="8">
        <v>28007627</v>
      </c>
      <c r="P11" s="8">
        <v>183539268</v>
      </c>
      <c r="Q11" s="8">
        <v>25049470</v>
      </c>
      <c r="R11" s="8">
        <v>136483398</v>
      </c>
      <c r="S11" s="8">
        <v>21828587</v>
      </c>
      <c r="T11" s="8">
        <v>27454568</v>
      </c>
      <c r="U11" s="8">
        <v>439196</v>
      </c>
      <c r="V11" s="8">
        <v>8795589</v>
      </c>
      <c r="W11" s="8">
        <v>17009148</v>
      </c>
      <c r="X11" s="8">
        <v>322775121</v>
      </c>
      <c r="Y11" s="8">
        <v>5496549</v>
      </c>
      <c r="Z11" s="8">
        <v>55509536</v>
      </c>
      <c r="AA11" s="8">
        <v>1155754</v>
      </c>
      <c r="AB11" s="8">
        <v>601335</v>
      </c>
      <c r="AC11" s="8">
        <v>7353062</v>
      </c>
      <c r="AD11" s="8">
        <v>393628206</v>
      </c>
      <c r="AE11" s="8">
        <v>12806473</v>
      </c>
      <c r="AF11" s="8">
        <v>29819583</v>
      </c>
      <c r="AG11" s="8">
        <v>4491611</v>
      </c>
      <c r="AH11" s="8">
        <v>47303302</v>
      </c>
      <c r="AI11" s="8">
        <v>6269740</v>
      </c>
      <c r="AJ11" s="8">
        <v>258095809</v>
      </c>
      <c r="AK11" s="8">
        <v>3714527</v>
      </c>
      <c r="AL11" s="8">
        <v>240378369</v>
      </c>
      <c r="AM11" s="8">
        <v>5210033</v>
      </c>
      <c r="AN11" s="8">
        <v>39418106</v>
      </c>
      <c r="AO11" s="8">
        <v>3365228</v>
      </c>
      <c r="AP11" s="8">
        <v>32070518</v>
      </c>
      <c r="AQ11" s="8">
        <v>425217</v>
      </c>
      <c r="AR11" s="8">
        <v>6092556</v>
      </c>
      <c r="AS11" s="8">
        <v>238675</v>
      </c>
      <c r="AT11" s="8">
        <v>1648333</v>
      </c>
      <c r="AU11" s="8">
        <v>717805</v>
      </c>
      <c r="AV11" s="8">
        <v>23255993</v>
      </c>
      <c r="AW11" s="8">
        <v>432810</v>
      </c>
      <c r="AX11" s="8">
        <v>5461943</v>
      </c>
      <c r="AY11" s="8">
        <v>6666431</v>
      </c>
      <c r="AZ11" s="8">
        <v>378693853</v>
      </c>
      <c r="BA11" s="8">
        <v>11213616</v>
      </c>
      <c r="BB11" s="8">
        <v>438279624</v>
      </c>
      <c r="BC11" s="8">
        <v>6327546</v>
      </c>
      <c r="BD11" s="8">
        <v>199367025</v>
      </c>
      <c r="BE11" s="8">
        <v>5788203</v>
      </c>
      <c r="BF11" s="8">
        <v>83364084</v>
      </c>
      <c r="BG11" s="8">
        <v>8269543</v>
      </c>
      <c r="BH11" s="8">
        <v>406537024</v>
      </c>
      <c r="BI11" s="8">
        <v>1901094</v>
      </c>
      <c r="BJ11" s="8">
        <v>120352905</v>
      </c>
      <c r="BK11" s="8">
        <v>219474</v>
      </c>
      <c r="BL11" s="8">
        <v>2278619</v>
      </c>
      <c r="BM11" s="8">
        <v>1242232</v>
      </c>
      <c r="BN11" s="8">
        <v>121131282</v>
      </c>
      <c r="BO11" s="8">
        <v>689448</v>
      </c>
      <c r="BP11" s="8">
        <v>13926145</v>
      </c>
      <c r="BQ11" s="8">
        <v>5411425</v>
      </c>
      <c r="BR11" s="8">
        <v>5668861</v>
      </c>
      <c r="BS11" s="8">
        <v>795187</v>
      </c>
      <c r="BT11" s="8">
        <v>15718706</v>
      </c>
      <c r="BU11" s="8">
        <v>1181965</v>
      </c>
      <c r="BV11" s="8">
        <v>33794746</v>
      </c>
      <c r="BW11" s="8">
        <v>12517280</v>
      </c>
      <c r="BX11" s="8">
        <v>194332950</v>
      </c>
      <c r="BY11" s="8">
        <v>28889557</v>
      </c>
      <c r="BZ11" s="8">
        <v>881195991</v>
      </c>
      <c r="CA11" s="8">
        <v>26596737</v>
      </c>
      <c r="CB11" s="8">
        <v>558540932</v>
      </c>
      <c r="CC11" s="8">
        <v>4253506</v>
      </c>
      <c r="CD11" s="8">
        <v>63040671</v>
      </c>
      <c r="CE11" s="8">
        <v>5747164</v>
      </c>
      <c r="CF11" s="8">
        <v>66716151</v>
      </c>
      <c r="CG11" s="8">
        <v>1684859</v>
      </c>
      <c r="CH11" s="8">
        <v>18882958</v>
      </c>
      <c r="CI11" s="8">
        <v>52663</v>
      </c>
      <c r="CJ11" s="8">
        <v>290994</v>
      </c>
      <c r="CK11" s="8">
        <v>429934</v>
      </c>
      <c r="CL11" s="8">
        <v>4776434</v>
      </c>
      <c r="CM11" s="8">
        <v>112126</v>
      </c>
      <c r="CN11" s="8">
        <v>634445</v>
      </c>
      <c r="CO11" s="8">
        <v>5759833</v>
      </c>
      <c r="CP11" s="8">
        <v>84637766</v>
      </c>
      <c r="CQ11" s="8">
        <v>4967114</v>
      </c>
      <c r="CR11" s="8">
        <v>53068939</v>
      </c>
      <c r="CS11" s="8">
        <v>5138219</v>
      </c>
      <c r="CT11" s="8">
        <v>525538018</v>
      </c>
      <c r="CU11" s="8">
        <v>2872264</v>
      </c>
      <c r="CV11" s="8">
        <v>131064669</v>
      </c>
      <c r="CW11" s="8">
        <v>590100</v>
      </c>
      <c r="CX11" s="8">
        <v>22218142</v>
      </c>
      <c r="CY11" s="8">
        <v>48631</v>
      </c>
      <c r="CZ11" s="8">
        <v>2525833</v>
      </c>
      <c r="DA11" s="8">
        <v>582602</v>
      </c>
      <c r="DB11" s="8">
        <v>12252258</v>
      </c>
      <c r="DC11" s="8">
        <v>1326639</v>
      </c>
      <c r="DD11" s="8">
        <v>23984536</v>
      </c>
      <c r="DE11" s="8">
        <v>14936508</v>
      </c>
      <c r="DF11" s="8">
        <v>120249961</v>
      </c>
      <c r="DG11" s="8">
        <v>25422847</v>
      </c>
      <c r="DH11" s="8">
        <v>477855868</v>
      </c>
      <c r="DI11" s="8">
        <v>16180397</v>
      </c>
      <c r="DJ11" s="8">
        <v>190745678</v>
      </c>
      <c r="DK11" s="8">
        <v>415519</v>
      </c>
      <c r="DL11" s="8">
        <v>25823350</v>
      </c>
      <c r="DM11" s="8">
        <v>6377083</v>
      </c>
      <c r="DN11" s="8">
        <v>47106774</v>
      </c>
      <c r="DO11" s="8">
        <v>289290</v>
      </c>
      <c r="DP11" s="8">
        <v>12477441</v>
      </c>
      <c r="DQ11" s="8">
        <v>1147033</v>
      </c>
      <c r="DR11" s="8">
        <v>144553116</v>
      </c>
      <c r="DS11" s="8">
        <v>1841697</v>
      </c>
      <c r="DT11" s="8">
        <v>25187996</v>
      </c>
      <c r="DU11" s="8">
        <v>634797</v>
      </c>
      <c r="DV11" s="8">
        <v>10327231</v>
      </c>
      <c r="DW11" s="8">
        <v>266188</v>
      </c>
      <c r="DX11" s="8">
        <v>450790</v>
      </c>
      <c r="DY11" s="8">
        <v>35260684</v>
      </c>
      <c r="DZ11" s="8">
        <v>119299058</v>
      </c>
      <c r="EA11" s="8">
        <v>3614291</v>
      </c>
      <c r="EB11" s="8">
        <v>915028</v>
      </c>
      <c r="EC11" s="8">
        <v>131619</v>
      </c>
      <c r="ED11" s="8">
        <v>472960</v>
      </c>
      <c r="EE11" s="8">
        <v>1004561</v>
      </c>
      <c r="EF11" s="8">
        <v>2912661</v>
      </c>
      <c r="EG11" s="8">
        <v>1002314</v>
      </c>
      <c r="EH11" s="8">
        <v>2674311</v>
      </c>
      <c r="EI11" s="8">
        <v>17668446</v>
      </c>
      <c r="EJ11" s="8">
        <v>24174249</v>
      </c>
      <c r="EK11" s="8">
        <v>909977</v>
      </c>
      <c r="EL11" s="8">
        <v>18906400</v>
      </c>
      <c r="EM11" s="8">
        <v>3830684</v>
      </c>
      <c r="EN11" s="8">
        <v>23335953</v>
      </c>
      <c r="EO11" s="8">
        <v>1102394</v>
      </c>
      <c r="EP11" s="8">
        <v>356207</v>
      </c>
      <c r="EQ11" s="8">
        <v>596538</v>
      </c>
      <c r="ER11" s="8">
        <v>10416420</v>
      </c>
      <c r="ES11" s="8">
        <v>2583178</v>
      </c>
      <c r="ET11" s="8">
        <v>11443203</v>
      </c>
      <c r="EU11" s="8">
        <v>10119216</v>
      </c>
      <c r="EV11" s="8">
        <v>9093467</v>
      </c>
      <c r="EW11" s="8">
        <v>1997005</v>
      </c>
      <c r="EX11" s="8">
        <v>4364960</v>
      </c>
      <c r="EY11" s="8">
        <v>615952</v>
      </c>
      <c r="EZ11" s="8">
        <v>8674889</v>
      </c>
      <c r="FA11" s="8">
        <v>6276</v>
      </c>
      <c r="FB11" s="8">
        <v>10664</v>
      </c>
      <c r="FC11" s="8">
        <v>2761</v>
      </c>
      <c r="FD11" s="8">
        <v>74227</v>
      </c>
      <c r="FE11" s="8">
        <v>144127</v>
      </c>
      <c r="FF11" s="8">
        <v>1473458</v>
      </c>
      <c r="FG11" s="8">
        <v>93678175</v>
      </c>
      <c r="FH11" s="8">
        <v>717074903</v>
      </c>
      <c r="FI11" s="8">
        <v>12679683</v>
      </c>
      <c r="FJ11" s="8">
        <v>21011499</v>
      </c>
      <c r="FK11" s="8">
        <v>46644509</v>
      </c>
      <c r="FL11" s="8">
        <v>1216667246</v>
      </c>
      <c r="FM11" s="8">
        <v>287678582</v>
      </c>
      <c r="FN11" s="8">
        <v>1049271708</v>
      </c>
      <c r="FO11" s="8">
        <v>2597</v>
      </c>
      <c r="FP11" s="8">
        <v>37073</v>
      </c>
      <c r="FQ11" s="8">
        <v>107304398</v>
      </c>
      <c r="FR11" s="8">
        <v>5502000658</v>
      </c>
      <c r="FS11" s="8">
        <v>4019538</v>
      </c>
      <c r="FT11" s="8">
        <v>27460515</v>
      </c>
      <c r="FU11" s="8">
        <v>106631729</v>
      </c>
      <c r="FV11" s="9">
        <v>1065250236</v>
      </c>
    </row>
    <row r="12" spans="1:178" s="10" customFormat="1" ht="15.75" customHeight="1">
      <c r="A12" s="7"/>
      <c r="B12" s="30">
        <f>D11-B11</f>
        <v>13274949</v>
      </c>
      <c r="C12" s="30">
        <f>SUM(C13:C33)</f>
        <v>8089142091</v>
      </c>
      <c r="D12" s="33">
        <f>SUM(B$12:B12)/D$11</f>
        <v>0.0850048281647211</v>
      </c>
      <c r="E12" s="34">
        <f>0.2*E11</f>
        <v>10309.966</v>
      </c>
      <c r="F12" s="33">
        <f>SUMPRODUCT(B$12:B12,E$12:E12)/(1000*F$11)</f>
        <v>0.01700096563294422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1"/>
    </row>
    <row r="13" spans="1:178" ht="15.75" customHeight="1">
      <c r="A13" s="11" t="s">
        <v>8</v>
      </c>
      <c r="B13" s="12">
        <v>2554170</v>
      </c>
      <c r="C13" s="12">
        <v>-188804428</v>
      </c>
      <c r="D13" s="33">
        <f>SUM(B$12:B13)/D$11</f>
        <v>0.1013602041404394</v>
      </c>
      <c r="E13" s="36">
        <v>0</v>
      </c>
      <c r="F13" s="33">
        <f>SUMPRODUCT(B$12:B13,E$12:E13)/(1000*F$11)</f>
        <v>0.01700096563294422</v>
      </c>
      <c r="G13" s="12">
        <v>1906908</v>
      </c>
      <c r="H13" s="12">
        <v>-186102463</v>
      </c>
      <c r="I13" s="12">
        <v>733966</v>
      </c>
      <c r="J13" s="12">
        <v>23024443</v>
      </c>
      <c r="K13" s="12">
        <v>1038579</v>
      </c>
      <c r="L13" s="12">
        <v>7334566</v>
      </c>
      <c r="M13" s="12">
        <v>147972</v>
      </c>
      <c r="N13" s="12">
        <v>3075153</v>
      </c>
      <c r="O13" s="12">
        <v>748513</v>
      </c>
      <c r="P13" s="12">
        <v>4033720</v>
      </c>
      <c r="Q13" s="12">
        <v>671581</v>
      </c>
      <c r="R13" s="12">
        <v>2549591</v>
      </c>
      <c r="S13" s="12">
        <v>94012</v>
      </c>
      <c r="T13" s="12">
        <v>475895</v>
      </c>
      <c r="U13" s="12">
        <v>2848</v>
      </c>
      <c r="V13" s="12">
        <v>63294</v>
      </c>
      <c r="W13" s="12">
        <v>288851</v>
      </c>
      <c r="X13" s="12">
        <v>4354737</v>
      </c>
      <c r="Y13" s="12">
        <v>452833</v>
      </c>
      <c r="Z13" s="12">
        <v>15297436</v>
      </c>
      <c r="AA13" s="12">
        <v>11660</v>
      </c>
      <c r="AB13" s="12">
        <v>3191</v>
      </c>
      <c r="AC13" s="12">
        <v>153124</v>
      </c>
      <c r="AD13" s="12">
        <v>13418750</v>
      </c>
      <c r="AE13" s="12">
        <v>817712</v>
      </c>
      <c r="AF13" s="12">
        <v>2108404</v>
      </c>
      <c r="AG13" s="12">
        <v>127287</v>
      </c>
      <c r="AH13" s="12">
        <v>1792451</v>
      </c>
      <c r="AI13" s="12">
        <v>439246</v>
      </c>
      <c r="AJ13" s="12">
        <v>29641250</v>
      </c>
      <c r="AK13" s="12">
        <v>349168</v>
      </c>
      <c r="AL13" s="12">
        <v>26820383</v>
      </c>
      <c r="AM13" s="12">
        <v>193243</v>
      </c>
      <c r="AN13" s="12">
        <v>2030018</v>
      </c>
      <c r="AO13" s="12">
        <v>157168</v>
      </c>
      <c r="AP13" s="12">
        <v>3392756</v>
      </c>
      <c r="AQ13" s="12">
        <v>14609</v>
      </c>
      <c r="AR13" s="12">
        <v>199246</v>
      </c>
      <c r="AS13" s="12">
        <v>10954</v>
      </c>
      <c r="AT13" s="12">
        <v>204511</v>
      </c>
      <c r="AU13" s="12">
        <v>30983</v>
      </c>
      <c r="AV13" s="12">
        <v>1370610</v>
      </c>
      <c r="AW13" s="12">
        <v>18712</v>
      </c>
      <c r="AX13" s="12">
        <v>1031022</v>
      </c>
      <c r="AY13" s="12">
        <v>169470</v>
      </c>
      <c r="AZ13" s="12">
        <v>14392366</v>
      </c>
      <c r="BA13" s="12">
        <v>717614</v>
      </c>
      <c r="BB13" s="12">
        <v>46727525</v>
      </c>
      <c r="BC13" s="12">
        <v>190419</v>
      </c>
      <c r="BD13" s="12">
        <v>6877760</v>
      </c>
      <c r="BE13" s="12">
        <v>308651</v>
      </c>
      <c r="BF13" s="12">
        <v>7798018</v>
      </c>
      <c r="BG13" s="12">
        <v>572789</v>
      </c>
      <c r="BH13" s="12">
        <v>41684545</v>
      </c>
      <c r="BI13" s="12">
        <v>93962</v>
      </c>
      <c r="BJ13" s="12">
        <v>7703652</v>
      </c>
      <c r="BK13" s="12">
        <v>9532</v>
      </c>
      <c r="BL13" s="12">
        <v>272395</v>
      </c>
      <c r="BM13" s="12">
        <v>43694</v>
      </c>
      <c r="BN13" s="12">
        <v>5483948</v>
      </c>
      <c r="BO13" s="12">
        <v>36117</v>
      </c>
      <c r="BP13" s="12">
        <v>2775986</v>
      </c>
      <c r="BQ13" s="12">
        <v>170033</v>
      </c>
      <c r="BR13" s="12">
        <v>130426</v>
      </c>
      <c r="BS13" s="12">
        <v>63095</v>
      </c>
      <c r="BT13" s="12">
        <v>1707166</v>
      </c>
      <c r="BU13" s="12">
        <v>160121</v>
      </c>
      <c r="BV13" s="12">
        <v>19823224</v>
      </c>
      <c r="BW13" s="12">
        <v>158658</v>
      </c>
      <c r="BX13" s="12">
        <v>3025850</v>
      </c>
      <c r="BY13" s="12">
        <v>308017</v>
      </c>
      <c r="BZ13" s="12">
        <v>8122986</v>
      </c>
      <c r="CA13" s="12">
        <v>247541</v>
      </c>
      <c r="CB13" s="12">
        <v>3019087</v>
      </c>
      <c r="CC13" s="12">
        <v>138237</v>
      </c>
      <c r="CD13" s="12">
        <v>2559585</v>
      </c>
      <c r="CE13" s="12">
        <v>363446</v>
      </c>
      <c r="CF13" s="12">
        <v>9003278</v>
      </c>
      <c r="CG13" s="12">
        <v>61043</v>
      </c>
      <c r="CH13" s="12">
        <v>603806</v>
      </c>
      <c r="CI13" s="12">
        <v>2400</v>
      </c>
      <c r="CJ13" s="12">
        <v>48279</v>
      </c>
      <c r="CK13" s="12">
        <v>10085</v>
      </c>
      <c r="CL13" s="12">
        <v>113848</v>
      </c>
      <c r="CM13" s="12">
        <v>11884</v>
      </c>
      <c r="CN13" s="12">
        <v>129687</v>
      </c>
      <c r="CO13" s="12">
        <v>173761</v>
      </c>
      <c r="CP13" s="12">
        <v>2916944</v>
      </c>
      <c r="CQ13" s="12">
        <v>367932</v>
      </c>
      <c r="CR13" s="12">
        <v>9621556</v>
      </c>
      <c r="CS13" s="12">
        <v>99421</v>
      </c>
      <c r="CT13" s="12">
        <v>4793889</v>
      </c>
      <c r="CU13" s="12">
        <v>369112</v>
      </c>
      <c r="CV13" s="12">
        <v>65633378</v>
      </c>
      <c r="CW13" s="12">
        <v>14659</v>
      </c>
      <c r="CX13" s="12">
        <v>469362</v>
      </c>
      <c r="CY13" s="12">
        <v>5020</v>
      </c>
      <c r="CZ13" s="12">
        <v>1203741</v>
      </c>
      <c r="DA13" s="12">
        <v>32770</v>
      </c>
      <c r="DB13" s="12">
        <v>597550</v>
      </c>
      <c r="DC13" s="12">
        <v>116756</v>
      </c>
      <c r="DD13" s="12">
        <v>4831532</v>
      </c>
      <c r="DE13" s="12">
        <v>60977</v>
      </c>
      <c r="DF13" s="12">
        <v>531944</v>
      </c>
      <c r="DG13" s="12">
        <v>1029551</v>
      </c>
      <c r="DH13" s="12">
        <v>16910268</v>
      </c>
      <c r="DI13" s="12">
        <v>6480</v>
      </c>
      <c r="DJ13" s="12">
        <v>49107</v>
      </c>
      <c r="DK13" s="12">
        <v>119017</v>
      </c>
      <c r="DL13" s="12">
        <v>5869884</v>
      </c>
      <c r="DM13" s="12">
        <v>114589</v>
      </c>
      <c r="DN13" s="12">
        <v>3101692</v>
      </c>
      <c r="DO13" s="12">
        <v>62206</v>
      </c>
      <c r="DP13" s="12">
        <v>7790554</v>
      </c>
      <c r="DQ13" s="12">
        <v>643223</v>
      </c>
      <c r="DR13" s="12">
        <v>130293783</v>
      </c>
      <c r="DS13" s="12">
        <v>19101</v>
      </c>
      <c r="DT13" s="12">
        <v>246896</v>
      </c>
      <c r="DU13" s="12">
        <v>25793</v>
      </c>
      <c r="DV13" s="12">
        <v>3199828</v>
      </c>
      <c r="DW13" s="12">
        <v>921</v>
      </c>
      <c r="DX13" s="12">
        <v>3115</v>
      </c>
      <c r="DY13" s="12">
        <v>563914</v>
      </c>
      <c r="DZ13" s="12">
        <v>2701965</v>
      </c>
      <c r="EA13" s="12">
        <v>8544</v>
      </c>
      <c r="EB13" s="12">
        <v>2005</v>
      </c>
      <c r="EC13" s="12">
        <v>6322</v>
      </c>
      <c r="ED13" s="12">
        <v>72016</v>
      </c>
      <c r="EE13" s="12">
        <v>17993</v>
      </c>
      <c r="EF13" s="12">
        <v>58341</v>
      </c>
      <c r="EG13" s="12">
        <v>8897</v>
      </c>
      <c r="EH13" s="12">
        <v>46185</v>
      </c>
      <c r="EI13" s="12">
        <v>296478</v>
      </c>
      <c r="EJ13" s="12">
        <v>316349</v>
      </c>
      <c r="EK13" s="12">
        <v>3328</v>
      </c>
      <c r="EL13" s="12">
        <v>90126</v>
      </c>
      <c r="EM13" s="12">
        <v>135243</v>
      </c>
      <c r="EN13" s="12">
        <v>767025</v>
      </c>
      <c r="EO13" s="12">
        <v>27943</v>
      </c>
      <c r="EP13" s="12">
        <v>10105</v>
      </c>
      <c r="EQ13" s="12">
        <v>17024</v>
      </c>
      <c r="ER13" s="12">
        <v>468765</v>
      </c>
      <c r="ES13" s="12">
        <v>10120</v>
      </c>
      <c r="ET13" s="12">
        <v>47853</v>
      </c>
      <c r="EU13" s="12">
        <v>90988</v>
      </c>
      <c r="EV13" s="12">
        <v>90174</v>
      </c>
      <c r="EW13" s="12">
        <v>108806</v>
      </c>
      <c r="EX13" s="12">
        <v>373692</v>
      </c>
      <c r="EY13" s="12">
        <v>13864</v>
      </c>
      <c r="EZ13" s="12">
        <v>284777</v>
      </c>
      <c r="FA13" s="27">
        <v>32</v>
      </c>
      <c r="FB13" s="27">
        <v>65</v>
      </c>
      <c r="FC13" s="26">
        <v>0</v>
      </c>
      <c r="FD13" s="26">
        <v>0</v>
      </c>
      <c r="FE13" s="12">
        <v>2134</v>
      </c>
      <c r="FF13" s="12">
        <v>74480</v>
      </c>
      <c r="FG13" s="12">
        <v>0</v>
      </c>
      <c r="FH13" s="12">
        <v>0</v>
      </c>
      <c r="FI13" s="12">
        <v>0</v>
      </c>
      <c r="FJ13" s="12">
        <v>0</v>
      </c>
      <c r="FK13" s="12">
        <v>0</v>
      </c>
      <c r="FL13" s="12">
        <v>0</v>
      </c>
      <c r="FM13" s="12">
        <v>3571260</v>
      </c>
      <c r="FN13" s="12">
        <v>13013896</v>
      </c>
      <c r="FO13" s="27">
        <v>4</v>
      </c>
      <c r="FP13" s="27">
        <v>160</v>
      </c>
      <c r="FQ13" s="12">
        <v>0</v>
      </c>
      <c r="FR13" s="12">
        <v>0</v>
      </c>
      <c r="FS13" s="26">
        <v>6339</v>
      </c>
      <c r="FT13" s="26">
        <v>268351</v>
      </c>
      <c r="FU13" s="12">
        <v>8923</v>
      </c>
      <c r="FV13" s="13">
        <v>267105</v>
      </c>
    </row>
    <row r="14" spans="1:178" ht="15.75" customHeight="1">
      <c r="A14" s="11" t="s">
        <v>9</v>
      </c>
      <c r="B14" s="12">
        <v>9963765</v>
      </c>
      <c r="C14" s="12">
        <v>25889267</v>
      </c>
      <c r="D14" s="33">
        <f>SUM(B$12:B14)/D$11</f>
        <v>0.16516219175626093</v>
      </c>
      <c r="E14" s="34">
        <f>F$10*1000*C14/B14</f>
        <v>2483.9523379513635</v>
      </c>
      <c r="F14" s="33">
        <f>SUMPRODUCT(B$12:B14,E$12:E14)/(1000*F$11)</f>
        <v>0.020075293837407047</v>
      </c>
      <c r="G14" s="12">
        <v>9963765</v>
      </c>
      <c r="H14" s="12">
        <v>27421337</v>
      </c>
      <c r="I14" s="12">
        <v>7034688</v>
      </c>
      <c r="J14" s="12">
        <v>24219567</v>
      </c>
      <c r="K14" s="12">
        <v>2374222</v>
      </c>
      <c r="L14" s="12">
        <v>1351202</v>
      </c>
      <c r="M14" s="12">
        <v>170292</v>
      </c>
      <c r="N14" s="12">
        <v>447981</v>
      </c>
      <c r="O14" s="12">
        <v>1273301</v>
      </c>
      <c r="P14" s="12">
        <v>1302234</v>
      </c>
      <c r="Q14" s="12">
        <v>1107405</v>
      </c>
      <c r="R14" s="12">
        <v>720554</v>
      </c>
      <c r="S14" s="12">
        <v>95394</v>
      </c>
      <c r="T14" s="12">
        <v>47579</v>
      </c>
      <c r="U14" s="12">
        <v>10085</v>
      </c>
      <c r="V14" s="12">
        <v>36215</v>
      </c>
      <c r="W14" s="12">
        <v>1241019</v>
      </c>
      <c r="X14" s="12">
        <v>3384642</v>
      </c>
      <c r="Y14" s="12">
        <v>115880</v>
      </c>
      <c r="Z14" s="12">
        <v>802367</v>
      </c>
      <c r="AA14" s="12">
        <v>68579</v>
      </c>
      <c r="AB14" s="12">
        <v>20271</v>
      </c>
      <c r="AC14" s="12">
        <v>241669</v>
      </c>
      <c r="AD14" s="12">
        <v>641098</v>
      </c>
      <c r="AE14" s="12">
        <v>587666</v>
      </c>
      <c r="AF14" s="12">
        <v>1273406</v>
      </c>
      <c r="AG14" s="12">
        <v>151498</v>
      </c>
      <c r="AH14" s="12">
        <v>295373</v>
      </c>
      <c r="AI14" s="12">
        <v>276376</v>
      </c>
      <c r="AJ14" s="12">
        <v>4040850</v>
      </c>
      <c r="AK14" s="12">
        <v>204398</v>
      </c>
      <c r="AL14" s="12">
        <v>3755162</v>
      </c>
      <c r="AM14" s="12">
        <v>184102</v>
      </c>
      <c r="AN14" s="12">
        <v>400562</v>
      </c>
      <c r="AO14" s="12">
        <v>113386</v>
      </c>
      <c r="AP14" s="12">
        <v>427094</v>
      </c>
      <c r="AQ14" s="12">
        <v>14936</v>
      </c>
      <c r="AR14" s="12">
        <v>17722</v>
      </c>
      <c r="AS14" s="12">
        <v>9077</v>
      </c>
      <c r="AT14" s="12">
        <v>3941</v>
      </c>
      <c r="AU14" s="12">
        <v>15756</v>
      </c>
      <c r="AV14" s="12">
        <v>41627</v>
      </c>
      <c r="AW14" s="12">
        <v>13282</v>
      </c>
      <c r="AX14" s="12">
        <v>19191</v>
      </c>
      <c r="AY14" s="12">
        <v>226169</v>
      </c>
      <c r="AZ14" s="12">
        <v>602633</v>
      </c>
      <c r="BA14" s="12">
        <v>527625</v>
      </c>
      <c r="BB14" s="12">
        <v>10528430</v>
      </c>
      <c r="BC14" s="12">
        <v>254865</v>
      </c>
      <c r="BD14" s="12">
        <v>646144</v>
      </c>
      <c r="BE14" s="12">
        <v>239291</v>
      </c>
      <c r="BF14" s="12">
        <v>2224955</v>
      </c>
      <c r="BG14" s="12">
        <v>419605</v>
      </c>
      <c r="BH14" s="12">
        <v>8651480</v>
      </c>
      <c r="BI14" s="12">
        <v>34685</v>
      </c>
      <c r="BJ14" s="12">
        <v>389742</v>
      </c>
      <c r="BK14" s="12">
        <v>9069</v>
      </c>
      <c r="BL14" s="12">
        <v>5869</v>
      </c>
      <c r="BM14" s="12">
        <v>27695</v>
      </c>
      <c r="BN14" s="12">
        <v>53443</v>
      </c>
      <c r="BO14" s="12">
        <v>16805</v>
      </c>
      <c r="BP14" s="12">
        <v>182747</v>
      </c>
      <c r="BQ14" s="12">
        <v>182176</v>
      </c>
      <c r="BR14" s="12">
        <v>49924</v>
      </c>
      <c r="BS14" s="12">
        <v>18066</v>
      </c>
      <c r="BT14" s="12">
        <v>237811</v>
      </c>
      <c r="BU14" s="12">
        <v>25956</v>
      </c>
      <c r="BV14" s="12">
        <v>313301</v>
      </c>
      <c r="BW14" s="12">
        <v>324541</v>
      </c>
      <c r="BX14" s="12">
        <v>864200</v>
      </c>
      <c r="BY14" s="12">
        <v>804209</v>
      </c>
      <c r="BZ14" s="12">
        <v>6124684</v>
      </c>
      <c r="CA14" s="12">
        <v>738537</v>
      </c>
      <c r="CB14" s="12">
        <v>2396204</v>
      </c>
      <c r="CC14" s="12">
        <v>111511</v>
      </c>
      <c r="CD14" s="12">
        <v>312628</v>
      </c>
      <c r="CE14" s="12">
        <v>112649</v>
      </c>
      <c r="CF14" s="12">
        <v>975243</v>
      </c>
      <c r="CG14" s="12">
        <v>44739</v>
      </c>
      <c r="CH14" s="12">
        <v>28803</v>
      </c>
      <c r="CI14" s="27">
        <v>296</v>
      </c>
      <c r="CJ14" s="27">
        <v>577</v>
      </c>
      <c r="CK14" s="12">
        <v>10804</v>
      </c>
      <c r="CL14" s="12">
        <v>34382</v>
      </c>
      <c r="CM14" s="27">
        <v>5579</v>
      </c>
      <c r="CN14" s="27">
        <v>29766</v>
      </c>
      <c r="CO14" s="12">
        <v>157027</v>
      </c>
      <c r="CP14" s="12">
        <v>347756</v>
      </c>
      <c r="CQ14" s="12">
        <v>110976</v>
      </c>
      <c r="CR14" s="12">
        <v>850751</v>
      </c>
      <c r="CS14" s="12">
        <v>73504</v>
      </c>
      <c r="CT14" s="12">
        <v>413840</v>
      </c>
      <c r="CU14" s="12">
        <v>74885</v>
      </c>
      <c r="CV14" s="12">
        <v>991914</v>
      </c>
      <c r="CW14" s="12">
        <v>22073</v>
      </c>
      <c r="CX14" s="12">
        <v>28731</v>
      </c>
      <c r="CY14" s="27">
        <v>998</v>
      </c>
      <c r="CZ14" s="27">
        <v>545</v>
      </c>
      <c r="DA14" s="12">
        <v>31711</v>
      </c>
      <c r="DB14" s="12">
        <v>74601</v>
      </c>
      <c r="DC14" s="12">
        <v>41887</v>
      </c>
      <c r="DD14" s="12">
        <v>451256</v>
      </c>
      <c r="DE14" s="12">
        <v>283667</v>
      </c>
      <c r="DF14" s="12">
        <v>860552</v>
      </c>
      <c r="DG14" s="12">
        <v>1810227</v>
      </c>
      <c r="DH14" s="12">
        <v>28419393</v>
      </c>
      <c r="DI14" s="12">
        <v>18753</v>
      </c>
      <c r="DJ14" s="12">
        <v>77994</v>
      </c>
      <c r="DK14" s="12">
        <v>71239</v>
      </c>
      <c r="DL14" s="12">
        <v>3752760</v>
      </c>
      <c r="DM14" s="12">
        <v>355799</v>
      </c>
      <c r="DN14" s="12">
        <v>678812</v>
      </c>
      <c r="DO14" s="12">
        <v>12923</v>
      </c>
      <c r="DP14" s="12">
        <v>236160</v>
      </c>
      <c r="DQ14" s="12">
        <v>93010</v>
      </c>
      <c r="DR14" s="12">
        <v>1065117</v>
      </c>
      <c r="DS14" s="12">
        <v>42570</v>
      </c>
      <c r="DT14" s="12">
        <v>74820</v>
      </c>
      <c r="DU14" s="12">
        <v>16641</v>
      </c>
      <c r="DV14" s="12">
        <v>98749</v>
      </c>
      <c r="DW14" s="27">
        <v>2254</v>
      </c>
      <c r="DX14" s="27">
        <v>2037</v>
      </c>
      <c r="DY14" s="12">
        <v>1421036</v>
      </c>
      <c r="DZ14" s="12">
        <v>1532070</v>
      </c>
      <c r="EA14" s="12">
        <v>11329</v>
      </c>
      <c r="EB14" s="12">
        <v>2224</v>
      </c>
      <c r="EC14" s="27">
        <v>1999</v>
      </c>
      <c r="ED14" s="27">
        <v>5404</v>
      </c>
      <c r="EE14" s="12">
        <v>2141</v>
      </c>
      <c r="EF14" s="12">
        <v>7635</v>
      </c>
      <c r="EG14" s="27">
        <v>7389</v>
      </c>
      <c r="EH14" s="27">
        <v>19064</v>
      </c>
      <c r="EI14" s="12">
        <v>1051919</v>
      </c>
      <c r="EJ14" s="12">
        <v>230067</v>
      </c>
      <c r="EK14" s="27">
        <v>1016</v>
      </c>
      <c r="EL14" s="27">
        <v>20740</v>
      </c>
      <c r="EM14" s="12">
        <v>135583</v>
      </c>
      <c r="EN14" s="12">
        <v>464665</v>
      </c>
      <c r="EO14" s="12">
        <v>58290</v>
      </c>
      <c r="EP14" s="12">
        <v>11235</v>
      </c>
      <c r="EQ14" s="12">
        <v>7659</v>
      </c>
      <c r="ER14" s="12">
        <v>103354</v>
      </c>
      <c r="ES14" s="12">
        <v>23084</v>
      </c>
      <c r="ET14" s="12">
        <v>58492</v>
      </c>
      <c r="EU14" s="12">
        <v>139911</v>
      </c>
      <c r="EV14" s="12">
        <v>114502</v>
      </c>
      <c r="EW14" s="12">
        <v>159912</v>
      </c>
      <c r="EX14" s="12">
        <v>477505</v>
      </c>
      <c r="EY14" s="12">
        <v>5860</v>
      </c>
      <c r="EZ14" s="12">
        <v>5717</v>
      </c>
      <c r="FA14" s="12">
        <v>0</v>
      </c>
      <c r="FB14" s="12">
        <v>0</v>
      </c>
      <c r="FC14" s="26">
        <v>1000</v>
      </c>
      <c r="FD14" s="26">
        <v>3718</v>
      </c>
      <c r="FE14" s="27">
        <v>1560</v>
      </c>
      <c r="FF14" s="27">
        <v>7805</v>
      </c>
      <c r="FG14" s="12">
        <v>9541981</v>
      </c>
      <c r="FH14" s="12">
        <v>48937402</v>
      </c>
      <c r="FI14" s="12">
        <v>1158243</v>
      </c>
      <c r="FJ14" s="12">
        <v>1804279</v>
      </c>
      <c r="FK14" s="12">
        <v>419841</v>
      </c>
      <c r="FL14" s="12">
        <v>6735403</v>
      </c>
      <c r="FM14" s="12">
        <v>8666454</v>
      </c>
      <c r="FN14" s="12">
        <v>31590282</v>
      </c>
      <c r="FO14" s="27">
        <v>40</v>
      </c>
      <c r="FP14" s="27">
        <v>78</v>
      </c>
      <c r="FQ14" s="12">
        <v>411554</v>
      </c>
      <c r="FR14" s="12">
        <v>391532</v>
      </c>
      <c r="FS14" s="26">
        <v>0</v>
      </c>
      <c r="FT14" s="26">
        <v>0</v>
      </c>
      <c r="FU14" s="12">
        <v>293912</v>
      </c>
      <c r="FV14" s="13">
        <v>44579</v>
      </c>
    </row>
    <row r="15" spans="1:178" ht="15.75" customHeight="1">
      <c r="A15" s="11" t="s">
        <v>10</v>
      </c>
      <c r="B15" s="12">
        <v>12277702</v>
      </c>
      <c r="C15" s="12">
        <v>93220209</v>
      </c>
      <c r="D15" s="33">
        <f>SUM(B$12:B15)/D$11</f>
        <v>0.24378124699840556</v>
      </c>
      <c r="E15" s="34">
        <f>F$10*1000*C15/B15</f>
        <v>7258.384391772184</v>
      </c>
      <c r="F15" s="33">
        <f>SUMPRODUCT(B$12:B15,E$12:E15)/(1000*F$11)</f>
        <v>0.031145113533523554</v>
      </c>
      <c r="G15" s="12">
        <v>12277702</v>
      </c>
      <c r="H15" s="12">
        <v>95819800</v>
      </c>
      <c r="I15" s="12">
        <v>9152813</v>
      </c>
      <c r="J15" s="12">
        <v>66977504</v>
      </c>
      <c r="K15" s="12">
        <v>2395891</v>
      </c>
      <c r="L15" s="12">
        <v>2297484</v>
      </c>
      <c r="M15" s="12">
        <v>157747</v>
      </c>
      <c r="N15" s="12">
        <v>511508</v>
      </c>
      <c r="O15" s="12">
        <v>1079321</v>
      </c>
      <c r="P15" s="12">
        <v>1688483</v>
      </c>
      <c r="Q15" s="12">
        <v>942721</v>
      </c>
      <c r="R15" s="12">
        <v>953574</v>
      </c>
      <c r="S15" s="12">
        <v>146829</v>
      </c>
      <c r="T15" s="12">
        <v>95429</v>
      </c>
      <c r="U15" s="12">
        <v>24080</v>
      </c>
      <c r="V15" s="12">
        <v>159661</v>
      </c>
      <c r="W15" s="12">
        <v>2063109</v>
      </c>
      <c r="X15" s="12">
        <v>14359358</v>
      </c>
      <c r="Y15" s="12">
        <v>201005</v>
      </c>
      <c r="Z15" s="12">
        <v>1750955</v>
      </c>
      <c r="AA15" s="12">
        <v>46846</v>
      </c>
      <c r="AB15" s="12">
        <v>23582</v>
      </c>
      <c r="AC15" s="12">
        <v>236641</v>
      </c>
      <c r="AD15" s="12">
        <v>863989</v>
      </c>
      <c r="AE15" s="12">
        <v>499328</v>
      </c>
      <c r="AF15" s="12">
        <v>1140675</v>
      </c>
      <c r="AG15" s="12">
        <v>135412</v>
      </c>
      <c r="AH15" s="12">
        <v>216797</v>
      </c>
      <c r="AI15" s="12">
        <v>227596</v>
      </c>
      <c r="AJ15" s="12">
        <v>4678285</v>
      </c>
      <c r="AK15" s="12">
        <v>162442</v>
      </c>
      <c r="AL15" s="12">
        <v>4396671</v>
      </c>
      <c r="AM15" s="12">
        <v>161721</v>
      </c>
      <c r="AN15" s="12">
        <v>392612</v>
      </c>
      <c r="AO15" s="12">
        <v>92079</v>
      </c>
      <c r="AP15" s="12">
        <v>446670</v>
      </c>
      <c r="AQ15" s="12">
        <v>3006</v>
      </c>
      <c r="AR15" s="12">
        <v>2194</v>
      </c>
      <c r="AS15" s="12">
        <v>3665</v>
      </c>
      <c r="AT15" s="12">
        <v>5155</v>
      </c>
      <c r="AU15" s="12">
        <v>11362</v>
      </c>
      <c r="AV15" s="12">
        <v>9030</v>
      </c>
      <c r="AW15" s="12">
        <v>7642</v>
      </c>
      <c r="AX15" s="12">
        <v>16829</v>
      </c>
      <c r="AY15" s="12">
        <v>212946</v>
      </c>
      <c r="AZ15" s="12">
        <v>941275</v>
      </c>
      <c r="BA15" s="12">
        <v>443200</v>
      </c>
      <c r="BB15" s="12">
        <v>12920102</v>
      </c>
      <c r="BC15" s="12">
        <v>204562</v>
      </c>
      <c r="BD15" s="12">
        <v>890908</v>
      </c>
      <c r="BE15" s="12">
        <v>198858</v>
      </c>
      <c r="BF15" s="12">
        <v>3637746</v>
      </c>
      <c r="BG15" s="12">
        <v>338983</v>
      </c>
      <c r="BH15" s="12">
        <v>9502354</v>
      </c>
      <c r="BI15" s="12">
        <v>39441</v>
      </c>
      <c r="BJ15" s="12">
        <v>212070</v>
      </c>
      <c r="BK15" s="12">
        <v>3224</v>
      </c>
      <c r="BL15" s="12">
        <v>33233</v>
      </c>
      <c r="BM15" s="12">
        <v>23512</v>
      </c>
      <c r="BN15" s="12">
        <v>171375</v>
      </c>
      <c r="BO15" s="12">
        <v>22825</v>
      </c>
      <c r="BP15" s="12">
        <v>135446</v>
      </c>
      <c r="BQ15" s="12">
        <v>155996</v>
      </c>
      <c r="BR15" s="12">
        <v>55599</v>
      </c>
      <c r="BS15" s="12">
        <v>19962</v>
      </c>
      <c r="BT15" s="12">
        <v>113445</v>
      </c>
      <c r="BU15" s="12">
        <v>31829</v>
      </c>
      <c r="BV15" s="12">
        <v>633644</v>
      </c>
      <c r="BW15" s="12">
        <v>590706</v>
      </c>
      <c r="BX15" s="12">
        <v>2400971</v>
      </c>
      <c r="BY15" s="12">
        <v>1302697</v>
      </c>
      <c r="BZ15" s="12">
        <v>11798748</v>
      </c>
      <c r="CA15" s="12">
        <v>1243658</v>
      </c>
      <c r="CB15" s="12">
        <v>6729016</v>
      </c>
      <c r="CC15" s="12">
        <v>173728</v>
      </c>
      <c r="CD15" s="12">
        <v>766644</v>
      </c>
      <c r="CE15" s="12">
        <v>147590</v>
      </c>
      <c r="CF15" s="12">
        <v>1398876</v>
      </c>
      <c r="CG15" s="12">
        <v>47229</v>
      </c>
      <c r="CH15" s="12">
        <v>100424</v>
      </c>
      <c r="CI15" s="27">
        <v>1928</v>
      </c>
      <c r="CJ15" s="27">
        <v>209</v>
      </c>
      <c r="CK15" s="12">
        <v>15991</v>
      </c>
      <c r="CL15" s="12">
        <v>61569</v>
      </c>
      <c r="CM15" s="27">
        <v>3045</v>
      </c>
      <c r="CN15" s="27">
        <v>29286</v>
      </c>
      <c r="CO15" s="12">
        <v>221768</v>
      </c>
      <c r="CP15" s="12">
        <v>903586</v>
      </c>
      <c r="CQ15" s="12">
        <v>139636</v>
      </c>
      <c r="CR15" s="12">
        <v>1207825</v>
      </c>
      <c r="CS15" s="12">
        <v>116836</v>
      </c>
      <c r="CT15" s="12">
        <v>864744</v>
      </c>
      <c r="CU15" s="12">
        <v>82794</v>
      </c>
      <c r="CV15" s="12">
        <v>1278529</v>
      </c>
      <c r="CW15" s="12">
        <v>18173</v>
      </c>
      <c r="CX15" s="12">
        <v>35561</v>
      </c>
      <c r="CY15" s="27">
        <v>1044</v>
      </c>
      <c r="CZ15" s="27">
        <v>29205</v>
      </c>
      <c r="DA15" s="12">
        <v>28636</v>
      </c>
      <c r="DB15" s="12">
        <v>167143</v>
      </c>
      <c r="DC15" s="12">
        <v>50775</v>
      </c>
      <c r="DD15" s="12">
        <v>582056</v>
      </c>
      <c r="DE15" s="12">
        <v>1038333</v>
      </c>
      <c r="DF15" s="12">
        <v>5086981</v>
      </c>
      <c r="DG15" s="12">
        <v>2075716</v>
      </c>
      <c r="DH15" s="12">
        <v>33055183</v>
      </c>
      <c r="DI15" s="12">
        <v>26874</v>
      </c>
      <c r="DJ15" s="12">
        <v>148707</v>
      </c>
      <c r="DK15" s="12">
        <v>18101</v>
      </c>
      <c r="DL15" s="12">
        <v>1032311</v>
      </c>
      <c r="DM15" s="12">
        <v>347329</v>
      </c>
      <c r="DN15" s="12">
        <v>1140993</v>
      </c>
      <c r="DO15" s="12">
        <v>8937</v>
      </c>
      <c r="DP15" s="12">
        <v>71153</v>
      </c>
      <c r="DQ15" s="12">
        <v>74859</v>
      </c>
      <c r="DR15" s="12">
        <v>901955</v>
      </c>
      <c r="DS15" s="12">
        <v>66900</v>
      </c>
      <c r="DT15" s="12">
        <v>264648</v>
      </c>
      <c r="DU15" s="12">
        <v>22882</v>
      </c>
      <c r="DV15" s="12">
        <v>125807</v>
      </c>
      <c r="DW15" s="27">
        <v>1975</v>
      </c>
      <c r="DX15" s="27">
        <v>1017</v>
      </c>
      <c r="DY15" s="12">
        <v>2566571</v>
      </c>
      <c r="DZ15" s="12">
        <v>2599591</v>
      </c>
      <c r="EA15" s="12">
        <v>21506</v>
      </c>
      <c r="EB15" s="12">
        <v>4486</v>
      </c>
      <c r="EC15" s="27">
        <v>7941</v>
      </c>
      <c r="ED15" s="27">
        <v>43079</v>
      </c>
      <c r="EE15" s="12">
        <v>10834</v>
      </c>
      <c r="EF15" s="12">
        <v>20005</v>
      </c>
      <c r="EG15" s="12">
        <v>31297</v>
      </c>
      <c r="EH15" s="12">
        <v>59724</v>
      </c>
      <c r="EI15" s="12">
        <v>2052906</v>
      </c>
      <c r="EJ15" s="12">
        <v>1012428</v>
      </c>
      <c r="EK15" s="27">
        <v>4397</v>
      </c>
      <c r="EL15" s="27">
        <v>11882</v>
      </c>
      <c r="EM15" s="12">
        <v>161874</v>
      </c>
      <c r="EN15" s="12">
        <v>540380</v>
      </c>
      <c r="EO15" s="12">
        <v>61193</v>
      </c>
      <c r="EP15" s="12">
        <v>13372</v>
      </c>
      <c r="EQ15" s="12">
        <v>5628</v>
      </c>
      <c r="ER15" s="12">
        <v>62250</v>
      </c>
      <c r="ES15" s="12">
        <v>30753</v>
      </c>
      <c r="ET15" s="12">
        <v>74068</v>
      </c>
      <c r="EU15" s="12">
        <v>282975</v>
      </c>
      <c r="EV15" s="12">
        <v>215340</v>
      </c>
      <c r="EW15" s="12">
        <v>180173</v>
      </c>
      <c r="EX15" s="12">
        <v>480479</v>
      </c>
      <c r="EY15" s="12">
        <v>12729</v>
      </c>
      <c r="EZ15" s="12">
        <v>60753</v>
      </c>
      <c r="FA15" s="12">
        <v>0</v>
      </c>
      <c r="FB15" s="12">
        <v>0</v>
      </c>
      <c r="FC15" s="12">
        <v>0</v>
      </c>
      <c r="FD15" s="12">
        <v>0</v>
      </c>
      <c r="FE15" s="27">
        <v>3037</v>
      </c>
      <c r="FF15" s="27">
        <v>1348</v>
      </c>
      <c r="FG15" s="12">
        <v>11681405</v>
      </c>
      <c r="FH15" s="12">
        <v>77234118</v>
      </c>
      <c r="FI15" s="12">
        <v>1413447</v>
      </c>
      <c r="FJ15" s="12">
        <v>2234388</v>
      </c>
      <c r="FK15" s="12">
        <v>593327</v>
      </c>
      <c r="FL15" s="12">
        <v>9405036</v>
      </c>
      <c r="FM15" s="12">
        <v>15810707</v>
      </c>
      <c r="FN15" s="12">
        <v>57661797</v>
      </c>
      <c r="FO15" s="27">
        <v>998</v>
      </c>
      <c r="FP15" s="27">
        <v>3822</v>
      </c>
      <c r="FQ15" s="12">
        <v>2576917</v>
      </c>
      <c r="FR15" s="12">
        <v>4162986</v>
      </c>
      <c r="FS15" s="27">
        <v>1054</v>
      </c>
      <c r="FT15" s="27">
        <v>1321</v>
      </c>
      <c r="FU15" s="12">
        <v>2536679</v>
      </c>
      <c r="FV15" s="13">
        <v>420698</v>
      </c>
    </row>
    <row r="16" spans="1:178" ht="15.75" customHeight="1">
      <c r="A16" s="11" t="s">
        <v>11</v>
      </c>
      <c r="B16" s="12">
        <v>12806501</v>
      </c>
      <c r="C16" s="12">
        <v>160115947</v>
      </c>
      <c r="D16" s="33">
        <f>SUM(B$12:B16)/D$11</f>
        <v>0.32578641454340546</v>
      </c>
      <c r="E16" s="34">
        <f aca="true" t="shared" si="0" ref="E16:E33">F$10*1000*C16/B16</f>
        <v>11952.288856318912</v>
      </c>
      <c r="F16" s="33">
        <f>SUMPRODUCT(B$12:B16,E$12:E16)/(1000*F$11)</f>
        <v>0.05015874462035095</v>
      </c>
      <c r="G16" s="12">
        <v>12806501</v>
      </c>
      <c r="H16" s="12">
        <v>163269244</v>
      </c>
      <c r="I16" s="12">
        <v>9449996</v>
      </c>
      <c r="J16" s="12">
        <v>107809244</v>
      </c>
      <c r="K16" s="12">
        <v>2635215</v>
      </c>
      <c r="L16" s="12">
        <v>3037863</v>
      </c>
      <c r="M16" s="12">
        <v>172200</v>
      </c>
      <c r="N16" s="12">
        <v>614647</v>
      </c>
      <c r="O16" s="12">
        <v>1109235</v>
      </c>
      <c r="P16" s="12">
        <v>2267219</v>
      </c>
      <c r="Q16" s="12">
        <v>965516</v>
      </c>
      <c r="R16" s="12">
        <v>1226363</v>
      </c>
      <c r="S16" s="12">
        <v>230611</v>
      </c>
      <c r="T16" s="12">
        <v>133141</v>
      </c>
      <c r="U16" s="12">
        <v>35351</v>
      </c>
      <c r="V16" s="12">
        <v>327206</v>
      </c>
      <c r="W16" s="12">
        <v>2148074</v>
      </c>
      <c r="X16" s="12">
        <v>21619990</v>
      </c>
      <c r="Y16" s="12">
        <v>222072</v>
      </c>
      <c r="Z16" s="12">
        <v>1693401</v>
      </c>
      <c r="AA16" s="12">
        <v>53769</v>
      </c>
      <c r="AB16" s="12">
        <v>29556</v>
      </c>
      <c r="AC16" s="12">
        <v>240919</v>
      </c>
      <c r="AD16" s="12">
        <v>901901</v>
      </c>
      <c r="AE16" s="12">
        <v>492055</v>
      </c>
      <c r="AF16" s="12">
        <v>1118351</v>
      </c>
      <c r="AG16" s="12">
        <v>120435</v>
      </c>
      <c r="AH16" s="12">
        <v>284219</v>
      </c>
      <c r="AI16" s="12">
        <v>211337</v>
      </c>
      <c r="AJ16" s="12">
        <v>4759771</v>
      </c>
      <c r="AK16" s="12">
        <v>119164</v>
      </c>
      <c r="AL16" s="12">
        <v>4205940</v>
      </c>
      <c r="AM16" s="12">
        <v>151251</v>
      </c>
      <c r="AN16" s="12">
        <v>408680</v>
      </c>
      <c r="AO16" s="12">
        <v>105811</v>
      </c>
      <c r="AP16" s="12">
        <v>676468</v>
      </c>
      <c r="AQ16" s="12">
        <v>8797</v>
      </c>
      <c r="AR16" s="12">
        <v>6120</v>
      </c>
      <c r="AS16" s="12">
        <v>7471</v>
      </c>
      <c r="AT16" s="12">
        <v>6082</v>
      </c>
      <c r="AU16" s="12">
        <v>11375</v>
      </c>
      <c r="AV16" s="12">
        <v>13316</v>
      </c>
      <c r="AW16" s="12">
        <v>7644</v>
      </c>
      <c r="AX16" s="12">
        <v>15179</v>
      </c>
      <c r="AY16" s="12">
        <v>216376</v>
      </c>
      <c r="AZ16" s="12">
        <v>1005586</v>
      </c>
      <c r="BA16" s="12">
        <v>443865</v>
      </c>
      <c r="BB16" s="12">
        <v>10906782</v>
      </c>
      <c r="BC16" s="12">
        <v>198269</v>
      </c>
      <c r="BD16" s="12">
        <v>1063263</v>
      </c>
      <c r="BE16" s="12">
        <v>212790</v>
      </c>
      <c r="BF16" s="12">
        <v>1734645</v>
      </c>
      <c r="BG16" s="12">
        <v>329332</v>
      </c>
      <c r="BH16" s="12">
        <v>9566877</v>
      </c>
      <c r="BI16" s="12">
        <v>54330</v>
      </c>
      <c r="BJ16" s="12">
        <v>339340</v>
      </c>
      <c r="BK16" s="12">
        <v>7470</v>
      </c>
      <c r="BL16" s="12">
        <v>4519</v>
      </c>
      <c r="BM16" s="12">
        <v>20044</v>
      </c>
      <c r="BN16" s="12">
        <v>87044</v>
      </c>
      <c r="BO16" s="12">
        <v>13716</v>
      </c>
      <c r="BP16" s="12">
        <v>157684</v>
      </c>
      <c r="BQ16" s="12">
        <v>168934</v>
      </c>
      <c r="BR16" s="12">
        <v>72881</v>
      </c>
      <c r="BS16" s="12">
        <v>32129</v>
      </c>
      <c r="BT16" s="12">
        <v>144739</v>
      </c>
      <c r="BU16" s="12">
        <v>28774</v>
      </c>
      <c r="BV16" s="12">
        <v>434970</v>
      </c>
      <c r="BW16" s="12">
        <v>793340</v>
      </c>
      <c r="BX16" s="12">
        <v>4113593</v>
      </c>
      <c r="BY16" s="12">
        <v>1935511</v>
      </c>
      <c r="BZ16" s="12">
        <v>21180000</v>
      </c>
      <c r="CA16" s="12">
        <v>1869232</v>
      </c>
      <c r="CB16" s="12">
        <v>15598117</v>
      </c>
      <c r="CC16" s="12">
        <v>218087</v>
      </c>
      <c r="CD16" s="12">
        <v>1235310</v>
      </c>
      <c r="CE16" s="12">
        <v>167356</v>
      </c>
      <c r="CF16" s="12">
        <v>1391105</v>
      </c>
      <c r="CG16" s="12">
        <v>76207</v>
      </c>
      <c r="CH16" s="12">
        <v>178560</v>
      </c>
      <c r="CI16" s="27">
        <v>36</v>
      </c>
      <c r="CJ16" s="27">
        <v>9</v>
      </c>
      <c r="CK16" s="12">
        <v>21553</v>
      </c>
      <c r="CL16" s="12">
        <v>75543</v>
      </c>
      <c r="CM16" s="27">
        <v>5330</v>
      </c>
      <c r="CN16" s="27">
        <v>28322</v>
      </c>
      <c r="CO16" s="12">
        <v>298899</v>
      </c>
      <c r="CP16" s="12">
        <v>1475027</v>
      </c>
      <c r="CQ16" s="12">
        <v>160232</v>
      </c>
      <c r="CR16" s="12">
        <v>1418712</v>
      </c>
      <c r="CS16" s="12">
        <v>113418</v>
      </c>
      <c r="CT16" s="12">
        <v>1126808</v>
      </c>
      <c r="CU16" s="12">
        <v>81376</v>
      </c>
      <c r="CV16" s="12">
        <v>1007567</v>
      </c>
      <c r="CW16" s="12">
        <v>16894</v>
      </c>
      <c r="CX16" s="12">
        <v>93957</v>
      </c>
      <c r="CY16" s="27">
        <v>982</v>
      </c>
      <c r="CZ16" s="27">
        <v>738</v>
      </c>
      <c r="DA16" s="12">
        <v>27635</v>
      </c>
      <c r="DB16" s="12">
        <v>223927</v>
      </c>
      <c r="DC16" s="12">
        <v>55185</v>
      </c>
      <c r="DD16" s="12">
        <v>814152</v>
      </c>
      <c r="DE16" s="12">
        <v>1679198</v>
      </c>
      <c r="DF16" s="12">
        <v>11050319</v>
      </c>
      <c r="DG16" s="12">
        <v>2465739</v>
      </c>
      <c r="DH16" s="12">
        <v>41694835</v>
      </c>
      <c r="DI16" s="12">
        <v>77765</v>
      </c>
      <c r="DJ16" s="12">
        <v>216976</v>
      </c>
      <c r="DK16" s="12">
        <v>21778</v>
      </c>
      <c r="DL16" s="12">
        <v>1201668</v>
      </c>
      <c r="DM16" s="12">
        <v>342664</v>
      </c>
      <c r="DN16" s="12">
        <v>1089882</v>
      </c>
      <c r="DO16" s="12">
        <v>8092</v>
      </c>
      <c r="DP16" s="12">
        <v>139960</v>
      </c>
      <c r="DQ16" s="12">
        <v>55758</v>
      </c>
      <c r="DR16" s="12">
        <v>696247</v>
      </c>
      <c r="DS16" s="12">
        <v>88737</v>
      </c>
      <c r="DT16" s="12">
        <v>326690</v>
      </c>
      <c r="DU16" s="12">
        <v>29613</v>
      </c>
      <c r="DV16" s="12">
        <v>208325</v>
      </c>
      <c r="DW16" s="27">
        <v>2967</v>
      </c>
      <c r="DX16" s="27">
        <v>530</v>
      </c>
      <c r="DY16" s="12">
        <v>2766766</v>
      </c>
      <c r="DZ16" s="12">
        <v>3153296</v>
      </c>
      <c r="EA16" s="12">
        <v>45258</v>
      </c>
      <c r="EB16" s="12">
        <v>9679</v>
      </c>
      <c r="EC16" s="27">
        <v>3997</v>
      </c>
      <c r="ED16" s="27">
        <v>6125</v>
      </c>
      <c r="EE16" s="12">
        <v>15699</v>
      </c>
      <c r="EF16" s="12">
        <v>17744</v>
      </c>
      <c r="EG16" s="12">
        <v>42251</v>
      </c>
      <c r="EH16" s="12">
        <v>99994</v>
      </c>
      <c r="EI16" s="12">
        <v>2135783</v>
      </c>
      <c r="EJ16" s="12">
        <v>1529957</v>
      </c>
      <c r="EK16" s="12">
        <v>8497</v>
      </c>
      <c r="EL16" s="12">
        <v>62198</v>
      </c>
      <c r="EM16" s="12">
        <v>172053</v>
      </c>
      <c r="EN16" s="12">
        <v>669459</v>
      </c>
      <c r="EO16" s="12">
        <v>82641</v>
      </c>
      <c r="EP16" s="12">
        <v>19176</v>
      </c>
      <c r="EQ16" s="12">
        <v>10433</v>
      </c>
      <c r="ER16" s="12">
        <v>66629</v>
      </c>
      <c r="ES16" s="12">
        <v>48241</v>
      </c>
      <c r="ET16" s="12">
        <v>148713</v>
      </c>
      <c r="EU16" s="12">
        <v>413200</v>
      </c>
      <c r="EV16" s="12">
        <v>306641</v>
      </c>
      <c r="EW16" s="12">
        <v>88017</v>
      </c>
      <c r="EX16" s="12">
        <v>191285</v>
      </c>
      <c r="EY16" s="12">
        <v>8372</v>
      </c>
      <c r="EZ16" s="12">
        <v>14004</v>
      </c>
      <c r="FA16" s="12">
        <v>0</v>
      </c>
      <c r="FB16" s="12">
        <v>0</v>
      </c>
      <c r="FC16" s="12">
        <v>0</v>
      </c>
      <c r="FD16" s="12">
        <v>0</v>
      </c>
      <c r="FE16" s="27">
        <v>3991</v>
      </c>
      <c r="FF16" s="27">
        <v>11692</v>
      </c>
      <c r="FG16" s="12">
        <v>11893018</v>
      </c>
      <c r="FH16" s="12">
        <v>85300469</v>
      </c>
      <c r="FI16" s="12">
        <v>1662582</v>
      </c>
      <c r="FJ16" s="12">
        <v>2689510</v>
      </c>
      <c r="FK16" s="12">
        <v>911539</v>
      </c>
      <c r="FL16" s="12">
        <v>14437754</v>
      </c>
      <c r="FM16" s="12">
        <v>21876276</v>
      </c>
      <c r="FN16" s="12">
        <v>79785913</v>
      </c>
      <c r="FO16" s="12">
        <v>0</v>
      </c>
      <c r="FP16" s="12">
        <v>0</v>
      </c>
      <c r="FQ16" s="12">
        <v>6675221</v>
      </c>
      <c r="FR16" s="12">
        <v>22385468</v>
      </c>
      <c r="FS16" s="27">
        <v>4184</v>
      </c>
      <c r="FT16" s="27">
        <v>2144</v>
      </c>
      <c r="FU16" s="12">
        <v>6557421</v>
      </c>
      <c r="FV16" s="13">
        <v>2204838</v>
      </c>
    </row>
    <row r="17" spans="1:178" ht="15.75" customHeight="1">
      <c r="A17" s="11" t="s">
        <v>12</v>
      </c>
      <c r="B17" s="12">
        <v>11722728</v>
      </c>
      <c r="C17" s="12">
        <v>204566190</v>
      </c>
      <c r="D17" s="33">
        <f>SUM(B$12:B17)/D$11</f>
        <v>0.40085174844877597</v>
      </c>
      <c r="E17" s="34">
        <f t="shared" si="0"/>
        <v>16682.15485000868</v>
      </c>
      <c r="F17" s="33">
        <f>SUMPRODUCT(B$12:B17,E$12:E17)/(1000*F$11)</f>
        <v>0.07445080385850941</v>
      </c>
      <c r="G17" s="12">
        <v>11722728</v>
      </c>
      <c r="H17" s="12">
        <v>207916169</v>
      </c>
      <c r="I17" s="12">
        <v>9383355</v>
      </c>
      <c r="J17" s="12">
        <v>150729462</v>
      </c>
      <c r="K17" s="12">
        <v>2587441</v>
      </c>
      <c r="L17" s="12">
        <v>3139792</v>
      </c>
      <c r="M17" s="12">
        <v>171595</v>
      </c>
      <c r="N17" s="12">
        <v>869637</v>
      </c>
      <c r="O17" s="12">
        <v>1094399</v>
      </c>
      <c r="P17" s="12">
        <v>2342641</v>
      </c>
      <c r="Q17" s="12">
        <v>952455</v>
      </c>
      <c r="R17" s="12">
        <v>1299584</v>
      </c>
      <c r="S17" s="12">
        <v>293843</v>
      </c>
      <c r="T17" s="12">
        <v>195111</v>
      </c>
      <c r="U17" s="12">
        <v>34456</v>
      </c>
      <c r="V17" s="12">
        <v>335693</v>
      </c>
      <c r="W17" s="12">
        <v>1342037</v>
      </c>
      <c r="X17" s="12">
        <v>15750493</v>
      </c>
      <c r="Y17" s="12">
        <v>312903</v>
      </c>
      <c r="Z17" s="12">
        <v>2453819</v>
      </c>
      <c r="AA17" s="12">
        <v>35371</v>
      </c>
      <c r="AB17" s="12">
        <v>9619</v>
      </c>
      <c r="AC17" s="12">
        <v>242420</v>
      </c>
      <c r="AD17" s="12">
        <v>961281</v>
      </c>
      <c r="AE17" s="12">
        <v>458867</v>
      </c>
      <c r="AF17" s="12">
        <v>1024794</v>
      </c>
      <c r="AG17" s="12">
        <v>141515</v>
      </c>
      <c r="AH17" s="12">
        <v>373941</v>
      </c>
      <c r="AI17" s="12">
        <v>177268</v>
      </c>
      <c r="AJ17" s="12">
        <v>4589383</v>
      </c>
      <c r="AK17" s="12">
        <v>108544</v>
      </c>
      <c r="AL17" s="12">
        <v>3464962</v>
      </c>
      <c r="AM17" s="12">
        <v>157509</v>
      </c>
      <c r="AN17" s="12">
        <v>475025</v>
      </c>
      <c r="AO17" s="12">
        <v>90774</v>
      </c>
      <c r="AP17" s="12">
        <v>1262793</v>
      </c>
      <c r="AQ17" s="12">
        <v>5231</v>
      </c>
      <c r="AR17" s="12">
        <v>3799</v>
      </c>
      <c r="AS17" s="12">
        <v>3223</v>
      </c>
      <c r="AT17" s="12">
        <v>3015</v>
      </c>
      <c r="AU17" s="12">
        <v>13073</v>
      </c>
      <c r="AV17" s="12">
        <v>44439</v>
      </c>
      <c r="AW17" s="12">
        <v>10349</v>
      </c>
      <c r="AX17" s="12">
        <v>7934</v>
      </c>
      <c r="AY17" s="12">
        <v>208143</v>
      </c>
      <c r="AZ17" s="12">
        <v>811950</v>
      </c>
      <c r="BA17" s="12">
        <v>407994</v>
      </c>
      <c r="BB17" s="12">
        <v>10608002</v>
      </c>
      <c r="BC17" s="12">
        <v>192481</v>
      </c>
      <c r="BD17" s="12">
        <v>802572</v>
      </c>
      <c r="BE17" s="12">
        <v>218590</v>
      </c>
      <c r="BF17" s="12">
        <v>1789602</v>
      </c>
      <c r="BG17" s="12">
        <v>269045</v>
      </c>
      <c r="BH17" s="12">
        <v>9203287</v>
      </c>
      <c r="BI17" s="12">
        <v>53503</v>
      </c>
      <c r="BJ17" s="12">
        <v>379389</v>
      </c>
      <c r="BK17" s="12">
        <v>2213</v>
      </c>
      <c r="BL17" s="12">
        <v>3318</v>
      </c>
      <c r="BM17" s="12">
        <v>22561</v>
      </c>
      <c r="BN17" s="12">
        <v>70682</v>
      </c>
      <c r="BO17" s="12">
        <v>15875</v>
      </c>
      <c r="BP17" s="12">
        <v>118925</v>
      </c>
      <c r="BQ17" s="12">
        <v>137488</v>
      </c>
      <c r="BR17" s="12">
        <v>66437</v>
      </c>
      <c r="BS17" s="12">
        <v>23601</v>
      </c>
      <c r="BT17" s="12">
        <v>146502</v>
      </c>
      <c r="BU17" s="12">
        <v>35039</v>
      </c>
      <c r="BV17" s="12">
        <v>379039</v>
      </c>
      <c r="BW17" s="12">
        <v>748403</v>
      </c>
      <c r="BX17" s="12">
        <v>4932438</v>
      </c>
      <c r="BY17" s="12">
        <v>1839185</v>
      </c>
      <c r="BZ17" s="12">
        <v>24550737</v>
      </c>
      <c r="CA17" s="12">
        <v>1771641</v>
      </c>
      <c r="CB17" s="12">
        <v>18844917</v>
      </c>
      <c r="CC17" s="12">
        <v>195036</v>
      </c>
      <c r="CD17" s="12">
        <v>1463317</v>
      </c>
      <c r="CE17" s="12">
        <v>218053</v>
      </c>
      <c r="CF17" s="12">
        <v>1666137</v>
      </c>
      <c r="CG17" s="12">
        <v>59917</v>
      </c>
      <c r="CH17" s="12">
        <v>105002</v>
      </c>
      <c r="CI17" s="27">
        <v>2093</v>
      </c>
      <c r="CJ17" s="27">
        <v>9558</v>
      </c>
      <c r="CK17" s="12">
        <v>26665</v>
      </c>
      <c r="CL17" s="12">
        <v>132218</v>
      </c>
      <c r="CM17" s="12">
        <v>11012</v>
      </c>
      <c r="CN17" s="12">
        <v>23696</v>
      </c>
      <c r="CO17" s="12">
        <v>268167</v>
      </c>
      <c r="CP17" s="12">
        <v>1667651</v>
      </c>
      <c r="CQ17" s="12">
        <v>213695</v>
      </c>
      <c r="CR17" s="12">
        <v>1697185</v>
      </c>
      <c r="CS17" s="12">
        <v>129305</v>
      </c>
      <c r="CT17" s="12">
        <v>1393919</v>
      </c>
      <c r="CU17" s="12">
        <v>88322</v>
      </c>
      <c r="CV17" s="12">
        <v>1129884</v>
      </c>
      <c r="CW17" s="12">
        <v>12645</v>
      </c>
      <c r="CX17" s="12">
        <v>42099</v>
      </c>
      <c r="CY17" s="27">
        <v>9</v>
      </c>
      <c r="CZ17" s="27">
        <v>66</v>
      </c>
      <c r="DA17" s="12">
        <v>21446</v>
      </c>
      <c r="DB17" s="12">
        <v>166343</v>
      </c>
      <c r="DC17" s="12">
        <v>59859</v>
      </c>
      <c r="DD17" s="12">
        <v>910048</v>
      </c>
      <c r="DE17" s="12">
        <v>1741532</v>
      </c>
      <c r="DF17" s="12">
        <v>14125683</v>
      </c>
      <c r="DG17" s="12">
        <v>2103013</v>
      </c>
      <c r="DH17" s="12">
        <v>36039393</v>
      </c>
      <c r="DI17" s="12">
        <v>642255</v>
      </c>
      <c r="DJ17" s="12">
        <v>747213</v>
      </c>
      <c r="DK17" s="12">
        <v>17788</v>
      </c>
      <c r="DL17" s="12">
        <v>922773</v>
      </c>
      <c r="DM17" s="12">
        <v>324546</v>
      </c>
      <c r="DN17" s="12">
        <v>1090940</v>
      </c>
      <c r="DO17" s="12">
        <v>8621</v>
      </c>
      <c r="DP17" s="12">
        <v>178545</v>
      </c>
      <c r="DQ17" s="12">
        <v>42856</v>
      </c>
      <c r="DR17" s="12">
        <v>559440</v>
      </c>
      <c r="DS17" s="12">
        <v>98160</v>
      </c>
      <c r="DT17" s="12">
        <v>302287</v>
      </c>
      <c r="DU17" s="12">
        <v>27362</v>
      </c>
      <c r="DV17" s="12">
        <v>244538</v>
      </c>
      <c r="DW17" s="27">
        <v>6280</v>
      </c>
      <c r="DX17" s="27">
        <v>3140</v>
      </c>
      <c r="DY17" s="12">
        <v>2152619</v>
      </c>
      <c r="DZ17" s="12">
        <v>3349979</v>
      </c>
      <c r="EA17" s="12">
        <v>80033</v>
      </c>
      <c r="EB17" s="12">
        <v>17742</v>
      </c>
      <c r="EC17" s="27">
        <v>7960</v>
      </c>
      <c r="ED17" s="27">
        <v>14647</v>
      </c>
      <c r="EE17" s="12">
        <v>19896</v>
      </c>
      <c r="EF17" s="12">
        <v>39377</v>
      </c>
      <c r="EG17" s="12">
        <v>63916</v>
      </c>
      <c r="EH17" s="12">
        <v>153204</v>
      </c>
      <c r="EI17" s="12">
        <v>1323942</v>
      </c>
      <c r="EJ17" s="12">
        <v>1129486</v>
      </c>
      <c r="EK17" s="12">
        <v>8230</v>
      </c>
      <c r="EL17" s="12">
        <v>59457</v>
      </c>
      <c r="EM17" s="12">
        <v>195191</v>
      </c>
      <c r="EN17" s="12">
        <v>742040</v>
      </c>
      <c r="EO17" s="12">
        <v>67612</v>
      </c>
      <c r="EP17" s="12">
        <v>67484</v>
      </c>
      <c r="EQ17" s="12">
        <v>9731</v>
      </c>
      <c r="ER17" s="12">
        <v>73431</v>
      </c>
      <c r="ES17" s="12">
        <v>88235</v>
      </c>
      <c r="ET17" s="12">
        <v>279542</v>
      </c>
      <c r="EU17" s="12">
        <v>587837</v>
      </c>
      <c r="EV17" s="12">
        <v>535874</v>
      </c>
      <c r="EW17" s="12">
        <v>71747</v>
      </c>
      <c r="EX17" s="12">
        <v>175623</v>
      </c>
      <c r="EY17" s="12">
        <v>9207</v>
      </c>
      <c r="EZ17" s="12">
        <v>12927</v>
      </c>
      <c r="FA17" s="12">
        <v>0</v>
      </c>
      <c r="FB17" s="12">
        <v>0</v>
      </c>
      <c r="FC17" s="26">
        <v>0</v>
      </c>
      <c r="FD17" s="26">
        <v>0</v>
      </c>
      <c r="FE17" s="27">
        <v>6015</v>
      </c>
      <c r="FF17" s="27">
        <v>49094</v>
      </c>
      <c r="FG17" s="12">
        <v>10588934</v>
      </c>
      <c r="FH17" s="12">
        <v>78902834</v>
      </c>
      <c r="FI17" s="12">
        <v>1384764</v>
      </c>
      <c r="FJ17" s="12">
        <v>2267191</v>
      </c>
      <c r="FK17" s="12">
        <v>1132656</v>
      </c>
      <c r="FL17" s="12">
        <v>16601520</v>
      </c>
      <c r="FM17" s="12">
        <v>21895825</v>
      </c>
      <c r="FN17" s="12">
        <v>79858283</v>
      </c>
      <c r="FO17" s="12">
        <v>0</v>
      </c>
      <c r="FP17" s="12">
        <v>0</v>
      </c>
      <c r="FQ17" s="12">
        <v>7525900</v>
      </c>
      <c r="FR17" s="12">
        <v>49198796</v>
      </c>
      <c r="FS17" s="12">
        <v>4579</v>
      </c>
      <c r="FT17" s="12">
        <v>12226</v>
      </c>
      <c r="FU17" s="12">
        <v>7464445</v>
      </c>
      <c r="FV17" s="13">
        <v>5040844</v>
      </c>
    </row>
    <row r="18" spans="1:178" ht="15.75" customHeight="1">
      <c r="A18" s="11" t="s">
        <v>13</v>
      </c>
      <c r="B18" s="12">
        <v>10185282</v>
      </c>
      <c r="C18" s="12">
        <v>228543319</v>
      </c>
      <c r="D18" s="33">
        <f>SUM(B$12:B18)/D$11</f>
        <v>0.46607219835176444</v>
      </c>
      <c r="E18" s="34">
        <f t="shared" si="0"/>
        <v>21450.748553697464</v>
      </c>
      <c r="F18" s="33">
        <f>SUMPRODUCT(B$12:B18,E$12:E18)/(1000*F$11)</f>
        <v>0.10159012655711051</v>
      </c>
      <c r="G18" s="12">
        <v>10185282</v>
      </c>
      <c r="H18" s="12">
        <v>231736700</v>
      </c>
      <c r="I18" s="12">
        <v>8541549</v>
      </c>
      <c r="J18" s="12">
        <v>176322623</v>
      </c>
      <c r="K18" s="12">
        <v>2277939</v>
      </c>
      <c r="L18" s="12">
        <v>3026555</v>
      </c>
      <c r="M18" s="12">
        <v>162193</v>
      </c>
      <c r="N18" s="12">
        <v>909942</v>
      </c>
      <c r="O18" s="12">
        <v>998266</v>
      </c>
      <c r="P18" s="12">
        <v>1976641</v>
      </c>
      <c r="Q18" s="12">
        <v>860735</v>
      </c>
      <c r="R18" s="12">
        <v>1213402</v>
      </c>
      <c r="S18" s="12">
        <v>414754</v>
      </c>
      <c r="T18" s="12">
        <v>219890</v>
      </c>
      <c r="U18" s="12">
        <v>32266</v>
      </c>
      <c r="V18" s="12">
        <v>277019</v>
      </c>
      <c r="W18" s="12">
        <v>913710</v>
      </c>
      <c r="X18" s="12">
        <v>11768896</v>
      </c>
      <c r="Y18" s="12">
        <v>302267</v>
      </c>
      <c r="Z18" s="12">
        <v>2220449</v>
      </c>
      <c r="AA18" s="12">
        <v>42407</v>
      </c>
      <c r="AB18" s="12">
        <v>22571</v>
      </c>
      <c r="AC18" s="12">
        <v>218883</v>
      </c>
      <c r="AD18" s="12">
        <v>865480</v>
      </c>
      <c r="AE18" s="12">
        <v>413688</v>
      </c>
      <c r="AF18" s="12">
        <v>920466</v>
      </c>
      <c r="AG18" s="12">
        <v>117586</v>
      </c>
      <c r="AH18" s="12">
        <v>214429</v>
      </c>
      <c r="AI18" s="12">
        <v>168457</v>
      </c>
      <c r="AJ18" s="12">
        <v>4252240</v>
      </c>
      <c r="AK18" s="12">
        <v>87056</v>
      </c>
      <c r="AL18" s="12">
        <v>3726513</v>
      </c>
      <c r="AM18" s="12">
        <v>140751</v>
      </c>
      <c r="AN18" s="12">
        <v>293415</v>
      </c>
      <c r="AO18" s="12">
        <v>93748</v>
      </c>
      <c r="AP18" s="12">
        <v>541565</v>
      </c>
      <c r="AQ18" s="12">
        <v>2636</v>
      </c>
      <c r="AR18" s="12">
        <v>4101</v>
      </c>
      <c r="AS18" s="12">
        <v>1123</v>
      </c>
      <c r="AT18" s="12">
        <v>8787</v>
      </c>
      <c r="AU18" s="12">
        <v>10230</v>
      </c>
      <c r="AV18" s="12">
        <v>45082</v>
      </c>
      <c r="AW18" s="12">
        <v>11406</v>
      </c>
      <c r="AX18" s="12">
        <v>103544</v>
      </c>
      <c r="AY18" s="12">
        <v>191195</v>
      </c>
      <c r="AZ18" s="12">
        <v>940357</v>
      </c>
      <c r="BA18" s="12">
        <v>346523</v>
      </c>
      <c r="BB18" s="12">
        <v>8031796</v>
      </c>
      <c r="BC18" s="12">
        <v>176183</v>
      </c>
      <c r="BD18" s="12">
        <v>863955</v>
      </c>
      <c r="BE18" s="12">
        <v>183308</v>
      </c>
      <c r="BF18" s="12">
        <v>1321165</v>
      </c>
      <c r="BG18" s="12">
        <v>242812</v>
      </c>
      <c r="BH18" s="12">
        <v>7070245</v>
      </c>
      <c r="BI18" s="12">
        <v>43508</v>
      </c>
      <c r="BJ18" s="12">
        <v>402906</v>
      </c>
      <c r="BK18" s="12">
        <v>1073</v>
      </c>
      <c r="BL18" s="12">
        <v>9560</v>
      </c>
      <c r="BM18" s="12">
        <v>19653</v>
      </c>
      <c r="BN18" s="12">
        <v>93442</v>
      </c>
      <c r="BO18" s="12">
        <v>13218</v>
      </c>
      <c r="BP18" s="12">
        <v>114032</v>
      </c>
      <c r="BQ18" s="12">
        <v>150354</v>
      </c>
      <c r="BR18" s="12">
        <v>63260</v>
      </c>
      <c r="BS18" s="12">
        <v>21476</v>
      </c>
      <c r="BT18" s="12">
        <v>96190</v>
      </c>
      <c r="BU18" s="12">
        <v>28823</v>
      </c>
      <c r="BV18" s="12">
        <v>319475</v>
      </c>
      <c r="BW18" s="12">
        <v>656224</v>
      </c>
      <c r="BX18" s="12">
        <v>4771287</v>
      </c>
      <c r="BY18" s="12">
        <v>1640450</v>
      </c>
      <c r="BZ18" s="12">
        <v>25918011</v>
      </c>
      <c r="CA18" s="12">
        <v>1549691</v>
      </c>
      <c r="CB18" s="12">
        <v>18688102</v>
      </c>
      <c r="CC18" s="12">
        <v>185730</v>
      </c>
      <c r="CD18" s="12">
        <v>1241115</v>
      </c>
      <c r="CE18" s="12">
        <v>217492</v>
      </c>
      <c r="CF18" s="12">
        <v>1860761</v>
      </c>
      <c r="CG18" s="12">
        <v>50860</v>
      </c>
      <c r="CH18" s="12">
        <v>163482</v>
      </c>
      <c r="CI18" s="27">
        <v>2349</v>
      </c>
      <c r="CJ18" s="27">
        <v>5353</v>
      </c>
      <c r="CK18" s="12">
        <v>21988</v>
      </c>
      <c r="CL18" s="12">
        <v>138444</v>
      </c>
      <c r="CM18" s="27">
        <v>2354</v>
      </c>
      <c r="CN18" s="27">
        <v>17670</v>
      </c>
      <c r="CO18" s="12">
        <v>245165</v>
      </c>
      <c r="CP18" s="12">
        <v>1529497</v>
      </c>
      <c r="CQ18" s="12">
        <v>209629</v>
      </c>
      <c r="CR18" s="12">
        <v>1805306</v>
      </c>
      <c r="CS18" s="12">
        <v>126423</v>
      </c>
      <c r="CT18" s="12">
        <v>1082957</v>
      </c>
      <c r="CU18" s="12">
        <v>84121</v>
      </c>
      <c r="CV18" s="12">
        <v>984434</v>
      </c>
      <c r="CW18" s="12">
        <v>13610</v>
      </c>
      <c r="CX18" s="12">
        <v>129950</v>
      </c>
      <c r="CY18" s="27">
        <v>1001</v>
      </c>
      <c r="CZ18" s="27">
        <v>10</v>
      </c>
      <c r="DA18" s="12">
        <v>20141</v>
      </c>
      <c r="DB18" s="12">
        <v>371520</v>
      </c>
      <c r="DC18" s="12">
        <v>55480</v>
      </c>
      <c r="DD18" s="12">
        <v>602004</v>
      </c>
      <c r="DE18" s="12">
        <v>1549700</v>
      </c>
      <c r="DF18" s="12">
        <v>14907030</v>
      </c>
      <c r="DG18" s="12">
        <v>1589542</v>
      </c>
      <c r="DH18" s="12">
        <v>28547882</v>
      </c>
      <c r="DI18" s="12">
        <v>1177771</v>
      </c>
      <c r="DJ18" s="12">
        <v>2115002</v>
      </c>
      <c r="DK18" s="12">
        <v>13031</v>
      </c>
      <c r="DL18" s="12">
        <v>753097</v>
      </c>
      <c r="DM18" s="12">
        <v>300766</v>
      </c>
      <c r="DN18" s="12">
        <v>1110200</v>
      </c>
      <c r="DO18" s="12">
        <v>8353</v>
      </c>
      <c r="DP18" s="12">
        <v>144989</v>
      </c>
      <c r="DQ18" s="12">
        <v>29732</v>
      </c>
      <c r="DR18" s="12">
        <v>284712</v>
      </c>
      <c r="DS18" s="12">
        <v>75264</v>
      </c>
      <c r="DT18" s="12">
        <v>294422</v>
      </c>
      <c r="DU18" s="12">
        <v>35255</v>
      </c>
      <c r="DV18" s="12">
        <v>187856</v>
      </c>
      <c r="DW18" s="12">
        <v>15315</v>
      </c>
      <c r="DX18" s="12">
        <v>7955</v>
      </c>
      <c r="DY18" s="12">
        <v>1821798</v>
      </c>
      <c r="DZ18" s="12">
        <v>3193381</v>
      </c>
      <c r="EA18" s="12">
        <v>76571</v>
      </c>
      <c r="EB18" s="12">
        <v>17542</v>
      </c>
      <c r="EC18" s="12">
        <v>8710</v>
      </c>
      <c r="ED18" s="12">
        <v>25793</v>
      </c>
      <c r="EE18" s="12">
        <v>33258</v>
      </c>
      <c r="EF18" s="12">
        <v>50674</v>
      </c>
      <c r="EG18" s="12">
        <v>62951</v>
      </c>
      <c r="EH18" s="12">
        <v>131926</v>
      </c>
      <c r="EI18" s="12">
        <v>934373</v>
      </c>
      <c r="EJ18" s="12">
        <v>867692</v>
      </c>
      <c r="EK18" s="12">
        <v>10257</v>
      </c>
      <c r="EL18" s="12">
        <v>40963</v>
      </c>
      <c r="EM18" s="12">
        <v>177520</v>
      </c>
      <c r="EN18" s="12">
        <v>719302</v>
      </c>
      <c r="EO18" s="12">
        <v>70948</v>
      </c>
      <c r="EP18" s="12">
        <v>51768</v>
      </c>
      <c r="EQ18" s="12">
        <v>14048</v>
      </c>
      <c r="ER18" s="12">
        <v>112966</v>
      </c>
      <c r="ES18" s="12">
        <v>108072</v>
      </c>
      <c r="ET18" s="12">
        <v>384490</v>
      </c>
      <c r="EU18" s="12">
        <v>604361</v>
      </c>
      <c r="EV18" s="12">
        <v>525128</v>
      </c>
      <c r="EW18" s="12">
        <v>71234</v>
      </c>
      <c r="EX18" s="12">
        <v>147953</v>
      </c>
      <c r="EY18" s="12">
        <v>10982</v>
      </c>
      <c r="EZ18" s="12">
        <v>15425</v>
      </c>
      <c r="FA18" s="12">
        <v>0</v>
      </c>
      <c r="FB18" s="12">
        <v>0</v>
      </c>
      <c r="FC18" s="26">
        <v>6</v>
      </c>
      <c r="FD18" s="26">
        <v>133</v>
      </c>
      <c r="FE18" s="12">
        <v>11929</v>
      </c>
      <c r="FF18" s="12">
        <v>101646</v>
      </c>
      <c r="FG18" s="12">
        <v>8914079</v>
      </c>
      <c r="FH18" s="12">
        <v>68171468</v>
      </c>
      <c r="FI18" s="12">
        <v>987435</v>
      </c>
      <c r="FJ18" s="12">
        <v>1662310</v>
      </c>
      <c r="FK18" s="12">
        <v>1269230</v>
      </c>
      <c r="FL18" s="12">
        <v>19248009</v>
      </c>
      <c r="FM18" s="12">
        <v>20141527</v>
      </c>
      <c r="FN18" s="12">
        <v>73448921</v>
      </c>
      <c r="FO18" s="12">
        <v>0</v>
      </c>
      <c r="FP18" s="12">
        <v>0</v>
      </c>
      <c r="FQ18" s="12">
        <v>8414746</v>
      </c>
      <c r="FR18" s="12">
        <v>75758308</v>
      </c>
      <c r="FS18" s="27">
        <v>1322</v>
      </c>
      <c r="FT18" s="27">
        <v>3178</v>
      </c>
      <c r="FU18" s="12">
        <v>8332861</v>
      </c>
      <c r="FV18" s="13">
        <v>8514764</v>
      </c>
    </row>
    <row r="19" spans="1:178" ht="15.75" customHeight="1">
      <c r="A19" s="38">
        <f>(25000*(D20-0.5)+30000*(0.5-D18))/(D20-D18)</f>
        <v>27959.976871702194</v>
      </c>
      <c r="B19" s="12"/>
      <c r="C19" s="12"/>
      <c r="D19" s="33"/>
      <c r="E19" s="34"/>
      <c r="F19" s="37">
        <f>(F18*(D20-0.5)+F20*(0.5-D18))/(D20-D18)</f>
        <v>0.11883509721366241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27"/>
      <c r="CJ19" s="27"/>
      <c r="CK19" s="12"/>
      <c r="CL19" s="12"/>
      <c r="CM19" s="27"/>
      <c r="CN19" s="27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27"/>
      <c r="CZ19" s="27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26"/>
      <c r="FD19" s="26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27"/>
      <c r="FT19" s="27"/>
      <c r="FU19" s="12"/>
      <c r="FV19" s="13"/>
    </row>
    <row r="20" spans="1:178" ht="15.75" customHeight="1">
      <c r="A20" s="11" t="s">
        <v>14</v>
      </c>
      <c r="B20" s="12">
        <v>8950075</v>
      </c>
      <c r="C20" s="12">
        <v>245309107</v>
      </c>
      <c r="D20" s="33">
        <f>SUM(B$12:B20)/D$11</f>
        <v>0.5233831219143609</v>
      </c>
      <c r="E20" s="34">
        <f t="shared" si="0"/>
        <v>26201.971908382406</v>
      </c>
      <c r="F20" s="33">
        <f>SUMPRODUCT(B$12:B20,E$12:E20)/(1000*F$11)</f>
        <v>0.1307203721705413</v>
      </c>
      <c r="G20" s="12">
        <v>8950075</v>
      </c>
      <c r="H20" s="12">
        <v>248395755</v>
      </c>
      <c r="I20" s="12">
        <v>7645453</v>
      </c>
      <c r="J20" s="12">
        <v>193814226</v>
      </c>
      <c r="K20" s="12">
        <v>2303727</v>
      </c>
      <c r="L20" s="12">
        <v>2758061</v>
      </c>
      <c r="M20" s="12">
        <v>156059</v>
      </c>
      <c r="N20" s="12">
        <v>1018700</v>
      </c>
      <c r="O20" s="12">
        <v>917402</v>
      </c>
      <c r="P20" s="12">
        <v>2090258</v>
      </c>
      <c r="Q20" s="12">
        <v>801780</v>
      </c>
      <c r="R20" s="12">
        <v>1210598</v>
      </c>
      <c r="S20" s="12">
        <v>521756</v>
      </c>
      <c r="T20" s="12">
        <v>289676</v>
      </c>
      <c r="U20" s="12">
        <v>30135</v>
      </c>
      <c r="V20" s="12">
        <v>390249</v>
      </c>
      <c r="W20" s="12">
        <v>732458</v>
      </c>
      <c r="X20" s="12">
        <v>9874381</v>
      </c>
      <c r="Y20" s="12">
        <v>308765</v>
      </c>
      <c r="Z20" s="12">
        <v>2217159</v>
      </c>
      <c r="AA20" s="12">
        <v>27319</v>
      </c>
      <c r="AB20" s="12">
        <v>12879</v>
      </c>
      <c r="AC20" s="12">
        <v>234791</v>
      </c>
      <c r="AD20" s="12">
        <v>1120135</v>
      </c>
      <c r="AE20" s="12">
        <v>402888</v>
      </c>
      <c r="AF20" s="12">
        <v>926195</v>
      </c>
      <c r="AG20" s="12">
        <v>129881</v>
      </c>
      <c r="AH20" s="12">
        <v>304602</v>
      </c>
      <c r="AI20" s="12">
        <v>174139</v>
      </c>
      <c r="AJ20" s="12">
        <v>4109292</v>
      </c>
      <c r="AK20" s="12">
        <v>105655</v>
      </c>
      <c r="AL20" s="12">
        <v>3599626</v>
      </c>
      <c r="AM20" s="12">
        <v>139072</v>
      </c>
      <c r="AN20" s="12">
        <v>431169</v>
      </c>
      <c r="AO20" s="12">
        <v>90105</v>
      </c>
      <c r="AP20" s="12">
        <v>591395</v>
      </c>
      <c r="AQ20" s="12">
        <v>12172</v>
      </c>
      <c r="AR20" s="12">
        <v>20679</v>
      </c>
      <c r="AS20" s="12">
        <v>8528</v>
      </c>
      <c r="AT20" s="12">
        <v>64207</v>
      </c>
      <c r="AU20" s="12">
        <v>15400</v>
      </c>
      <c r="AV20" s="12">
        <v>22092</v>
      </c>
      <c r="AW20" s="12">
        <v>16343</v>
      </c>
      <c r="AX20" s="12">
        <v>23403</v>
      </c>
      <c r="AY20" s="12">
        <v>205224</v>
      </c>
      <c r="AZ20" s="12">
        <v>1139147</v>
      </c>
      <c r="BA20" s="12">
        <v>353777</v>
      </c>
      <c r="BB20" s="12">
        <v>8705271</v>
      </c>
      <c r="BC20" s="12">
        <v>166954</v>
      </c>
      <c r="BD20" s="12">
        <v>914652</v>
      </c>
      <c r="BE20" s="12">
        <v>181480</v>
      </c>
      <c r="BF20" s="12">
        <v>1565033</v>
      </c>
      <c r="BG20" s="12">
        <v>243531</v>
      </c>
      <c r="BH20" s="12">
        <v>7431476</v>
      </c>
      <c r="BI20" s="12">
        <v>65451</v>
      </c>
      <c r="BJ20" s="12">
        <v>423803</v>
      </c>
      <c r="BK20" s="12">
        <v>8486</v>
      </c>
      <c r="BL20" s="12">
        <v>81026</v>
      </c>
      <c r="BM20" s="12">
        <v>35099</v>
      </c>
      <c r="BN20" s="12">
        <v>219138</v>
      </c>
      <c r="BO20" s="12">
        <v>20055</v>
      </c>
      <c r="BP20" s="12">
        <v>143293</v>
      </c>
      <c r="BQ20" s="12">
        <v>144664</v>
      </c>
      <c r="BR20" s="12">
        <v>97109</v>
      </c>
      <c r="BS20" s="12">
        <v>22973</v>
      </c>
      <c r="BT20" s="12">
        <v>155523</v>
      </c>
      <c r="BU20" s="12">
        <v>37871</v>
      </c>
      <c r="BV20" s="12">
        <v>361690</v>
      </c>
      <c r="BW20" s="12">
        <v>605369</v>
      </c>
      <c r="BX20" s="12">
        <v>4917287</v>
      </c>
      <c r="BY20" s="12">
        <v>1557149</v>
      </c>
      <c r="BZ20" s="12">
        <v>25995433</v>
      </c>
      <c r="CA20" s="12">
        <v>1470731</v>
      </c>
      <c r="CB20" s="12">
        <v>20349829</v>
      </c>
      <c r="CC20" s="12">
        <v>169166</v>
      </c>
      <c r="CD20" s="12">
        <v>1378542</v>
      </c>
      <c r="CE20" s="12">
        <v>186749</v>
      </c>
      <c r="CF20" s="12">
        <v>1704335</v>
      </c>
      <c r="CG20" s="12">
        <v>60803</v>
      </c>
      <c r="CH20" s="12">
        <v>272595</v>
      </c>
      <c r="CI20" s="27">
        <v>2352</v>
      </c>
      <c r="CJ20" s="27">
        <v>4555</v>
      </c>
      <c r="CK20" s="12">
        <v>22142</v>
      </c>
      <c r="CL20" s="12">
        <v>152091</v>
      </c>
      <c r="CM20" s="12">
        <v>6499</v>
      </c>
      <c r="CN20" s="12">
        <v>16432</v>
      </c>
      <c r="CO20" s="12">
        <v>236835</v>
      </c>
      <c r="CP20" s="12">
        <v>1759728</v>
      </c>
      <c r="CQ20" s="12">
        <v>183848</v>
      </c>
      <c r="CR20" s="12">
        <v>1575406</v>
      </c>
      <c r="CS20" s="12">
        <v>127762</v>
      </c>
      <c r="CT20" s="12">
        <v>1588341</v>
      </c>
      <c r="CU20" s="12">
        <v>74196</v>
      </c>
      <c r="CV20" s="12">
        <v>862924</v>
      </c>
      <c r="CW20" s="12">
        <v>22845</v>
      </c>
      <c r="CX20" s="12">
        <v>138228</v>
      </c>
      <c r="CY20" s="27">
        <v>1083</v>
      </c>
      <c r="CZ20" s="27">
        <v>4509</v>
      </c>
      <c r="DA20" s="12">
        <v>22484</v>
      </c>
      <c r="DB20" s="12">
        <v>287403</v>
      </c>
      <c r="DC20" s="12">
        <v>64539</v>
      </c>
      <c r="DD20" s="12">
        <v>856058</v>
      </c>
      <c r="DE20" s="12">
        <v>1184837</v>
      </c>
      <c r="DF20" s="12">
        <v>11005789</v>
      </c>
      <c r="DG20" s="12">
        <v>1411922</v>
      </c>
      <c r="DH20" s="12">
        <v>26273156</v>
      </c>
      <c r="DI20" s="12">
        <v>1301418</v>
      </c>
      <c r="DJ20" s="12">
        <v>4019543</v>
      </c>
      <c r="DK20" s="12">
        <v>8356</v>
      </c>
      <c r="DL20" s="12">
        <v>593931</v>
      </c>
      <c r="DM20" s="12">
        <v>269581</v>
      </c>
      <c r="DN20" s="12">
        <v>971742</v>
      </c>
      <c r="DO20" s="12">
        <v>9546</v>
      </c>
      <c r="DP20" s="12">
        <v>21959</v>
      </c>
      <c r="DQ20" s="12">
        <v>19392</v>
      </c>
      <c r="DR20" s="12">
        <v>313774</v>
      </c>
      <c r="DS20" s="12">
        <v>94736</v>
      </c>
      <c r="DT20" s="12">
        <v>434884</v>
      </c>
      <c r="DU20" s="12">
        <v>29358</v>
      </c>
      <c r="DV20" s="12">
        <v>138539</v>
      </c>
      <c r="DW20" s="12">
        <v>18024</v>
      </c>
      <c r="DX20" s="12">
        <v>12661</v>
      </c>
      <c r="DY20" s="12">
        <v>1648060</v>
      </c>
      <c r="DZ20" s="12">
        <v>3086648</v>
      </c>
      <c r="EA20" s="12">
        <v>83486</v>
      </c>
      <c r="EB20" s="12">
        <v>19796</v>
      </c>
      <c r="EC20" s="12">
        <v>10002</v>
      </c>
      <c r="ED20" s="12">
        <v>59427</v>
      </c>
      <c r="EE20" s="12">
        <v>28816</v>
      </c>
      <c r="EF20" s="12">
        <v>37669</v>
      </c>
      <c r="EG20" s="12">
        <v>68012</v>
      </c>
      <c r="EH20" s="12">
        <v>123428</v>
      </c>
      <c r="EI20" s="12">
        <v>753097</v>
      </c>
      <c r="EJ20" s="12">
        <v>762894</v>
      </c>
      <c r="EK20" s="12">
        <v>11344</v>
      </c>
      <c r="EL20" s="12">
        <v>54206</v>
      </c>
      <c r="EM20" s="12">
        <v>142483</v>
      </c>
      <c r="EN20" s="12">
        <v>604759</v>
      </c>
      <c r="EO20" s="12">
        <v>52235</v>
      </c>
      <c r="EP20" s="12">
        <v>15930</v>
      </c>
      <c r="EQ20" s="12">
        <v>24095</v>
      </c>
      <c r="ER20" s="12">
        <v>275868</v>
      </c>
      <c r="ES20" s="12">
        <v>120619</v>
      </c>
      <c r="ET20" s="12">
        <v>374148</v>
      </c>
      <c r="EU20" s="12">
        <v>638533</v>
      </c>
      <c r="EV20" s="12">
        <v>556407</v>
      </c>
      <c r="EW20" s="12">
        <v>58636</v>
      </c>
      <c r="EX20" s="12">
        <v>116003</v>
      </c>
      <c r="EY20" s="12">
        <v>12583</v>
      </c>
      <c r="EZ20" s="12">
        <v>15354</v>
      </c>
      <c r="FA20" s="27">
        <v>1001</v>
      </c>
      <c r="FB20" s="27">
        <v>937</v>
      </c>
      <c r="FC20" s="26">
        <v>0</v>
      </c>
      <c r="FD20" s="26">
        <v>0</v>
      </c>
      <c r="FE20" s="12">
        <v>12349</v>
      </c>
      <c r="FF20" s="12">
        <v>69801</v>
      </c>
      <c r="FG20" s="12">
        <v>7411750</v>
      </c>
      <c r="FH20" s="12">
        <v>58055925</v>
      </c>
      <c r="FI20" s="12">
        <v>816848</v>
      </c>
      <c r="FJ20" s="12">
        <v>1373944</v>
      </c>
      <c r="FK20" s="12">
        <v>1537327</v>
      </c>
      <c r="FL20" s="12">
        <v>23712386</v>
      </c>
      <c r="FM20" s="12">
        <v>18049315</v>
      </c>
      <c r="FN20" s="12">
        <v>65825763</v>
      </c>
      <c r="FO20" s="12">
        <v>0</v>
      </c>
      <c r="FP20" s="12">
        <v>0</v>
      </c>
      <c r="FQ20" s="12">
        <v>8147428</v>
      </c>
      <c r="FR20" s="12">
        <v>101252604</v>
      </c>
      <c r="FS20" s="12">
        <v>616</v>
      </c>
      <c r="FT20" s="12">
        <v>6439</v>
      </c>
      <c r="FU20" s="12">
        <v>8092116</v>
      </c>
      <c r="FV20" s="13">
        <v>11860740</v>
      </c>
    </row>
    <row r="21" spans="1:178" ht="15.75" customHeight="1">
      <c r="A21" s="11" t="s">
        <v>15</v>
      </c>
      <c r="B21" s="12">
        <v>14613296</v>
      </c>
      <c r="C21" s="12">
        <v>508012748</v>
      </c>
      <c r="D21" s="33">
        <f>SUM(B$12:B21)/D$11</f>
        <v>0.6169579232488298</v>
      </c>
      <c r="E21" s="34">
        <f t="shared" si="0"/>
        <v>33233.295495154125</v>
      </c>
      <c r="F21" s="33">
        <f>SUMPRODUCT(B$12:B21,E$12:E21)/(1000*F$11)</f>
        <v>0.19104644935932635</v>
      </c>
      <c r="G21" s="12">
        <v>14613296</v>
      </c>
      <c r="H21" s="12">
        <v>514130069</v>
      </c>
      <c r="I21" s="12">
        <v>12796759</v>
      </c>
      <c r="J21" s="12">
        <v>409400177</v>
      </c>
      <c r="K21" s="12">
        <v>4455685</v>
      </c>
      <c r="L21" s="12">
        <v>5135235</v>
      </c>
      <c r="M21" s="12">
        <v>331601</v>
      </c>
      <c r="N21" s="12">
        <v>1958955</v>
      </c>
      <c r="O21" s="12">
        <v>1831538</v>
      </c>
      <c r="P21" s="12">
        <v>4012666</v>
      </c>
      <c r="Q21" s="12">
        <v>1611896</v>
      </c>
      <c r="R21" s="12">
        <v>2385571</v>
      </c>
      <c r="S21" s="12">
        <v>1450757</v>
      </c>
      <c r="T21" s="12">
        <v>902358</v>
      </c>
      <c r="U21" s="12">
        <v>73905</v>
      </c>
      <c r="V21" s="12">
        <v>972637</v>
      </c>
      <c r="W21" s="12">
        <v>1235318</v>
      </c>
      <c r="X21" s="12">
        <v>18006125</v>
      </c>
      <c r="Y21" s="12">
        <v>536964</v>
      </c>
      <c r="Z21" s="12">
        <v>4071080</v>
      </c>
      <c r="AA21" s="12">
        <v>79452</v>
      </c>
      <c r="AB21" s="12">
        <v>16135</v>
      </c>
      <c r="AC21" s="12">
        <v>437048</v>
      </c>
      <c r="AD21" s="12">
        <v>2404163</v>
      </c>
      <c r="AE21" s="12">
        <v>723054</v>
      </c>
      <c r="AF21" s="12">
        <v>1640340</v>
      </c>
      <c r="AG21" s="12">
        <v>228242</v>
      </c>
      <c r="AH21" s="12">
        <v>591029</v>
      </c>
      <c r="AI21" s="12">
        <v>300151</v>
      </c>
      <c r="AJ21" s="12">
        <v>8783678</v>
      </c>
      <c r="AK21" s="12">
        <v>167031</v>
      </c>
      <c r="AL21" s="12">
        <v>6754968</v>
      </c>
      <c r="AM21" s="12">
        <v>259259</v>
      </c>
      <c r="AN21" s="12">
        <v>808908</v>
      </c>
      <c r="AO21" s="12">
        <v>156679</v>
      </c>
      <c r="AP21" s="12">
        <v>2237317</v>
      </c>
      <c r="AQ21" s="12">
        <v>14832</v>
      </c>
      <c r="AR21" s="12">
        <v>28675</v>
      </c>
      <c r="AS21" s="12">
        <v>6395</v>
      </c>
      <c r="AT21" s="12">
        <v>61125</v>
      </c>
      <c r="AU21" s="12">
        <v>24867</v>
      </c>
      <c r="AV21" s="12">
        <v>86084</v>
      </c>
      <c r="AW21" s="12">
        <v>11479</v>
      </c>
      <c r="AX21" s="12">
        <v>62907</v>
      </c>
      <c r="AY21" s="12">
        <v>393635</v>
      </c>
      <c r="AZ21" s="12">
        <v>2307441</v>
      </c>
      <c r="BA21" s="12">
        <v>635281</v>
      </c>
      <c r="BB21" s="12">
        <v>15593370</v>
      </c>
      <c r="BC21" s="12">
        <v>362122</v>
      </c>
      <c r="BD21" s="12">
        <v>1968320</v>
      </c>
      <c r="BE21" s="12">
        <v>314008</v>
      </c>
      <c r="BF21" s="12">
        <v>2790524</v>
      </c>
      <c r="BG21" s="12">
        <v>439657</v>
      </c>
      <c r="BH21" s="12">
        <v>13511484</v>
      </c>
      <c r="BI21" s="12">
        <v>107670</v>
      </c>
      <c r="BJ21" s="12">
        <v>1156882</v>
      </c>
      <c r="BK21" s="12">
        <v>6433</v>
      </c>
      <c r="BL21" s="12">
        <v>84320</v>
      </c>
      <c r="BM21" s="12">
        <v>37995</v>
      </c>
      <c r="BN21" s="12">
        <v>154258</v>
      </c>
      <c r="BO21" s="12">
        <v>26441</v>
      </c>
      <c r="BP21" s="12">
        <v>338572</v>
      </c>
      <c r="BQ21" s="12">
        <v>272165</v>
      </c>
      <c r="BR21" s="12">
        <v>159509</v>
      </c>
      <c r="BS21" s="12">
        <v>44993</v>
      </c>
      <c r="BT21" s="12">
        <v>261488</v>
      </c>
      <c r="BU21" s="12">
        <v>70106</v>
      </c>
      <c r="BV21" s="12">
        <v>990273</v>
      </c>
      <c r="BW21" s="12">
        <v>1125309</v>
      </c>
      <c r="BX21" s="12">
        <v>10342667</v>
      </c>
      <c r="BY21" s="12">
        <v>2733070</v>
      </c>
      <c r="BZ21" s="12">
        <v>54616439</v>
      </c>
      <c r="CA21" s="12">
        <v>2603186</v>
      </c>
      <c r="CB21" s="12">
        <v>41269621</v>
      </c>
      <c r="CC21" s="12">
        <v>285898</v>
      </c>
      <c r="CD21" s="12">
        <v>2363967</v>
      </c>
      <c r="CE21" s="12">
        <v>404830</v>
      </c>
      <c r="CF21" s="12">
        <v>3591256</v>
      </c>
      <c r="CG21" s="12">
        <v>95044</v>
      </c>
      <c r="CH21" s="12">
        <v>346150</v>
      </c>
      <c r="CI21" s="12">
        <v>2311</v>
      </c>
      <c r="CJ21" s="12">
        <v>21814</v>
      </c>
      <c r="CK21" s="12">
        <v>28523</v>
      </c>
      <c r="CL21" s="12">
        <v>230811</v>
      </c>
      <c r="CM21" s="26">
        <v>15378</v>
      </c>
      <c r="CN21" s="26">
        <v>61679</v>
      </c>
      <c r="CO21" s="12">
        <v>379035</v>
      </c>
      <c r="CP21" s="12">
        <v>2866747</v>
      </c>
      <c r="CQ21" s="12">
        <v>392545</v>
      </c>
      <c r="CR21" s="12">
        <v>3527557</v>
      </c>
      <c r="CS21" s="12">
        <v>247820</v>
      </c>
      <c r="CT21" s="12">
        <v>3476335</v>
      </c>
      <c r="CU21" s="12">
        <v>149615</v>
      </c>
      <c r="CV21" s="12">
        <v>2055024</v>
      </c>
      <c r="CW21" s="12">
        <v>33576</v>
      </c>
      <c r="CX21" s="12">
        <v>229571</v>
      </c>
      <c r="CY21" s="27">
        <v>1446</v>
      </c>
      <c r="CZ21" s="27">
        <v>25545</v>
      </c>
      <c r="DA21" s="12">
        <v>52161</v>
      </c>
      <c r="DB21" s="12">
        <v>624051</v>
      </c>
      <c r="DC21" s="12">
        <v>116164</v>
      </c>
      <c r="DD21" s="12">
        <v>1230376</v>
      </c>
      <c r="DE21" s="12">
        <v>1682466</v>
      </c>
      <c r="DF21" s="12">
        <v>14593035</v>
      </c>
      <c r="DG21" s="12">
        <v>2195495</v>
      </c>
      <c r="DH21" s="12">
        <v>41617738</v>
      </c>
      <c r="DI21" s="12">
        <v>2191999</v>
      </c>
      <c r="DJ21" s="12">
        <v>11961523</v>
      </c>
      <c r="DK21" s="12">
        <v>17416</v>
      </c>
      <c r="DL21" s="12">
        <v>1340416</v>
      </c>
      <c r="DM21" s="12">
        <v>517573</v>
      </c>
      <c r="DN21" s="12">
        <v>1919143</v>
      </c>
      <c r="DO21" s="12">
        <v>19150</v>
      </c>
      <c r="DP21" s="12">
        <v>130757</v>
      </c>
      <c r="DQ21" s="12">
        <v>39916</v>
      </c>
      <c r="DR21" s="12">
        <v>679726</v>
      </c>
      <c r="DS21" s="12">
        <v>177329</v>
      </c>
      <c r="DT21" s="12">
        <v>943606</v>
      </c>
      <c r="DU21" s="12">
        <v>51044</v>
      </c>
      <c r="DV21" s="12">
        <v>452938</v>
      </c>
      <c r="DW21" s="12">
        <v>29238</v>
      </c>
      <c r="DX21" s="12">
        <v>30940</v>
      </c>
      <c r="DY21" s="12">
        <v>3089757</v>
      </c>
      <c r="DZ21" s="12">
        <v>6117321</v>
      </c>
      <c r="EA21" s="12">
        <v>274084</v>
      </c>
      <c r="EB21" s="12">
        <v>65359</v>
      </c>
      <c r="EC21" s="12">
        <v>11932</v>
      </c>
      <c r="ED21" s="12">
        <v>47706</v>
      </c>
      <c r="EE21" s="12">
        <v>73891</v>
      </c>
      <c r="EF21" s="12">
        <v>139124</v>
      </c>
      <c r="EG21" s="12">
        <v>135811</v>
      </c>
      <c r="EH21" s="12">
        <v>277494</v>
      </c>
      <c r="EI21" s="12">
        <v>1275737</v>
      </c>
      <c r="EJ21" s="12">
        <v>1436290</v>
      </c>
      <c r="EK21" s="12">
        <v>22829</v>
      </c>
      <c r="EL21" s="12">
        <v>136032</v>
      </c>
      <c r="EM21" s="12">
        <v>282444</v>
      </c>
      <c r="EN21" s="12">
        <v>1289078</v>
      </c>
      <c r="EO21" s="12">
        <v>108669</v>
      </c>
      <c r="EP21" s="12">
        <v>27788</v>
      </c>
      <c r="EQ21" s="12">
        <v>42746</v>
      </c>
      <c r="ER21" s="12">
        <v>287072</v>
      </c>
      <c r="ES21" s="12">
        <v>262899</v>
      </c>
      <c r="ET21" s="12">
        <v>960141</v>
      </c>
      <c r="EU21" s="12">
        <v>1218926</v>
      </c>
      <c r="EV21" s="12">
        <v>1082344</v>
      </c>
      <c r="EW21" s="12">
        <v>99246</v>
      </c>
      <c r="EX21" s="12">
        <v>221353</v>
      </c>
      <c r="EY21" s="12">
        <v>29012</v>
      </c>
      <c r="EZ21" s="12">
        <v>62264</v>
      </c>
      <c r="FA21" s="12">
        <v>0</v>
      </c>
      <c r="FB21" s="12">
        <v>0</v>
      </c>
      <c r="FC21" s="26">
        <v>315</v>
      </c>
      <c r="FD21" s="26">
        <v>7553</v>
      </c>
      <c r="FE21" s="12">
        <v>19855</v>
      </c>
      <c r="FF21" s="12">
        <v>77746</v>
      </c>
      <c r="FG21" s="12">
        <v>11047528</v>
      </c>
      <c r="FH21" s="12">
        <v>88114898</v>
      </c>
      <c r="FI21" s="12">
        <v>1259537</v>
      </c>
      <c r="FJ21" s="12">
        <v>2108800</v>
      </c>
      <c r="FK21" s="12">
        <v>3563770</v>
      </c>
      <c r="FL21" s="12">
        <v>55787207</v>
      </c>
      <c r="FM21" s="12">
        <v>29580078</v>
      </c>
      <c r="FN21" s="12">
        <v>107895605</v>
      </c>
      <c r="FO21" s="26">
        <v>1002</v>
      </c>
      <c r="FP21" s="26">
        <v>301</v>
      </c>
      <c r="FQ21" s="12">
        <v>14099208</v>
      </c>
      <c r="FR21" s="12">
        <v>258532507</v>
      </c>
      <c r="FS21" s="12">
        <v>3471</v>
      </c>
      <c r="FT21" s="12">
        <v>9496</v>
      </c>
      <c r="FU21" s="12">
        <v>14033006</v>
      </c>
      <c r="FV21" s="13">
        <v>31625373</v>
      </c>
    </row>
    <row r="22" spans="1:178" ht="15.75" customHeight="1">
      <c r="A22" s="11" t="s">
        <v>16</v>
      </c>
      <c r="B22" s="12">
        <v>10992023</v>
      </c>
      <c r="C22" s="12">
        <v>492085428</v>
      </c>
      <c r="D22" s="33">
        <f>SUM(B$12:B22)/D$11</f>
        <v>0.6873442596707371</v>
      </c>
      <c r="E22" s="34">
        <f t="shared" si="0"/>
        <v>42796.65797605404</v>
      </c>
      <c r="F22" s="33">
        <f>SUMPRODUCT(B$12:B22,E$12:E22)/(1000*F$11)</f>
        <v>0.24948117098761965</v>
      </c>
      <c r="G22" s="12">
        <v>10992023</v>
      </c>
      <c r="H22" s="12">
        <v>498274621</v>
      </c>
      <c r="I22" s="12">
        <v>9630166</v>
      </c>
      <c r="J22" s="12">
        <v>393259205</v>
      </c>
      <c r="K22" s="12">
        <v>4209998</v>
      </c>
      <c r="L22" s="12">
        <v>4816299</v>
      </c>
      <c r="M22" s="12">
        <v>330479</v>
      </c>
      <c r="N22" s="12">
        <v>2146839</v>
      </c>
      <c r="O22" s="12">
        <v>1780275</v>
      </c>
      <c r="P22" s="12">
        <v>4537639</v>
      </c>
      <c r="Q22" s="12">
        <v>1569113</v>
      </c>
      <c r="R22" s="12">
        <v>2891496</v>
      </c>
      <c r="S22" s="12">
        <v>1785878</v>
      </c>
      <c r="T22" s="12">
        <v>1214733</v>
      </c>
      <c r="U22" s="12">
        <v>51428</v>
      </c>
      <c r="V22" s="12">
        <v>688284</v>
      </c>
      <c r="W22" s="12">
        <v>1008215</v>
      </c>
      <c r="X22" s="12">
        <v>15513184</v>
      </c>
      <c r="Y22" s="12">
        <v>456365</v>
      </c>
      <c r="Z22" s="12">
        <v>3158194</v>
      </c>
      <c r="AA22" s="12">
        <v>98522</v>
      </c>
      <c r="AB22" s="12">
        <v>44309</v>
      </c>
      <c r="AC22" s="12">
        <v>451095</v>
      </c>
      <c r="AD22" s="12">
        <v>2527902</v>
      </c>
      <c r="AE22" s="12">
        <v>752619</v>
      </c>
      <c r="AF22" s="12">
        <v>1659545</v>
      </c>
      <c r="AG22" s="12">
        <v>239279</v>
      </c>
      <c r="AH22" s="12">
        <v>681292</v>
      </c>
      <c r="AI22" s="12">
        <v>313376</v>
      </c>
      <c r="AJ22" s="12">
        <v>7522125</v>
      </c>
      <c r="AK22" s="12">
        <v>162346</v>
      </c>
      <c r="AL22" s="12">
        <v>6602216</v>
      </c>
      <c r="AM22" s="12">
        <v>254959</v>
      </c>
      <c r="AN22" s="12">
        <v>832398</v>
      </c>
      <c r="AO22" s="12">
        <v>184174</v>
      </c>
      <c r="AP22" s="12">
        <v>1051682</v>
      </c>
      <c r="AQ22" s="12">
        <v>14302</v>
      </c>
      <c r="AR22" s="12">
        <v>20945</v>
      </c>
      <c r="AS22" s="12">
        <v>9589</v>
      </c>
      <c r="AT22" s="12">
        <v>14811</v>
      </c>
      <c r="AU22" s="12">
        <v>25002</v>
      </c>
      <c r="AV22" s="12">
        <v>92543</v>
      </c>
      <c r="AW22" s="12">
        <v>20120</v>
      </c>
      <c r="AX22" s="12">
        <v>118009</v>
      </c>
      <c r="AY22" s="12">
        <v>394469</v>
      </c>
      <c r="AZ22" s="12">
        <v>2195381</v>
      </c>
      <c r="BA22" s="12">
        <v>661775</v>
      </c>
      <c r="BB22" s="12">
        <v>18002844</v>
      </c>
      <c r="BC22" s="12">
        <v>368555</v>
      </c>
      <c r="BD22" s="12">
        <v>2136377</v>
      </c>
      <c r="BE22" s="12">
        <v>331168</v>
      </c>
      <c r="BF22" s="12">
        <v>3983934</v>
      </c>
      <c r="BG22" s="12">
        <v>452719</v>
      </c>
      <c r="BH22" s="12">
        <v>15005100</v>
      </c>
      <c r="BI22" s="12">
        <v>96129</v>
      </c>
      <c r="BJ22" s="12">
        <v>1031109</v>
      </c>
      <c r="BK22" s="12">
        <v>8100</v>
      </c>
      <c r="BL22" s="12">
        <v>21690</v>
      </c>
      <c r="BM22" s="12">
        <v>43824</v>
      </c>
      <c r="BN22" s="12">
        <v>233623</v>
      </c>
      <c r="BO22" s="12">
        <v>34251</v>
      </c>
      <c r="BP22" s="12">
        <v>367186</v>
      </c>
      <c r="BQ22" s="12">
        <v>285447</v>
      </c>
      <c r="BR22" s="12">
        <v>169338</v>
      </c>
      <c r="BS22" s="12">
        <v>40304</v>
      </c>
      <c r="BT22" s="12">
        <v>231695</v>
      </c>
      <c r="BU22" s="12">
        <v>60925</v>
      </c>
      <c r="BV22" s="12">
        <v>855477</v>
      </c>
      <c r="BW22" s="12">
        <v>994423</v>
      </c>
      <c r="BX22" s="12">
        <v>10562431</v>
      </c>
      <c r="BY22" s="12">
        <v>2430704</v>
      </c>
      <c r="BZ22" s="12">
        <v>58582827</v>
      </c>
      <c r="CA22" s="12">
        <v>2267660</v>
      </c>
      <c r="CB22" s="12">
        <v>42725316</v>
      </c>
      <c r="CC22" s="12">
        <v>305519</v>
      </c>
      <c r="CD22" s="12">
        <v>2467677</v>
      </c>
      <c r="CE22" s="12">
        <v>401789</v>
      </c>
      <c r="CF22" s="12">
        <v>3804995</v>
      </c>
      <c r="CG22" s="12">
        <v>112619</v>
      </c>
      <c r="CH22" s="12">
        <v>424609</v>
      </c>
      <c r="CI22" s="12">
        <v>3186</v>
      </c>
      <c r="CJ22" s="12">
        <v>1487</v>
      </c>
      <c r="CK22" s="12">
        <v>24755</v>
      </c>
      <c r="CL22" s="12">
        <v>242955</v>
      </c>
      <c r="CM22" s="26">
        <v>0</v>
      </c>
      <c r="CN22" s="26">
        <v>0</v>
      </c>
      <c r="CO22" s="12">
        <v>413384</v>
      </c>
      <c r="CP22" s="12">
        <v>3064397</v>
      </c>
      <c r="CQ22" s="12">
        <v>389906</v>
      </c>
      <c r="CR22" s="12">
        <v>3572377</v>
      </c>
      <c r="CS22" s="12">
        <v>255288</v>
      </c>
      <c r="CT22" s="12">
        <v>4267452</v>
      </c>
      <c r="CU22" s="12">
        <v>164549</v>
      </c>
      <c r="CV22" s="12">
        <v>2175818</v>
      </c>
      <c r="CW22" s="12">
        <v>22838</v>
      </c>
      <c r="CX22" s="12">
        <v>150321</v>
      </c>
      <c r="CY22" s="12">
        <v>859</v>
      </c>
      <c r="CZ22" s="12">
        <v>2270</v>
      </c>
      <c r="DA22" s="12">
        <v>49800</v>
      </c>
      <c r="DB22" s="12">
        <v>742814</v>
      </c>
      <c r="DC22" s="12">
        <v>103307</v>
      </c>
      <c r="DD22" s="12">
        <v>1645283</v>
      </c>
      <c r="DE22" s="12">
        <v>1174529</v>
      </c>
      <c r="DF22" s="12">
        <v>9759213</v>
      </c>
      <c r="DG22" s="12">
        <v>1746101</v>
      </c>
      <c r="DH22" s="12">
        <v>32276602</v>
      </c>
      <c r="DI22" s="12">
        <v>1745104</v>
      </c>
      <c r="DJ22" s="12">
        <v>15989528</v>
      </c>
      <c r="DK22" s="12">
        <v>14642</v>
      </c>
      <c r="DL22" s="12">
        <v>983999</v>
      </c>
      <c r="DM22" s="12">
        <v>442588</v>
      </c>
      <c r="DN22" s="12">
        <v>1456128</v>
      </c>
      <c r="DO22" s="12">
        <v>13029</v>
      </c>
      <c r="DP22" s="12">
        <v>112281</v>
      </c>
      <c r="DQ22" s="12">
        <v>24026</v>
      </c>
      <c r="DR22" s="12">
        <v>549993</v>
      </c>
      <c r="DS22" s="12">
        <v>166780</v>
      </c>
      <c r="DT22" s="12">
        <v>1038293</v>
      </c>
      <c r="DU22" s="12">
        <v>47404</v>
      </c>
      <c r="DV22" s="12">
        <v>355809</v>
      </c>
      <c r="DW22" s="12">
        <v>38189</v>
      </c>
      <c r="DX22" s="12">
        <v>44907</v>
      </c>
      <c r="DY22" s="12">
        <v>2867140</v>
      </c>
      <c r="DZ22" s="12">
        <v>6189193</v>
      </c>
      <c r="EA22" s="12">
        <v>362154</v>
      </c>
      <c r="EB22" s="12">
        <v>86549</v>
      </c>
      <c r="EC22" s="27">
        <v>5281</v>
      </c>
      <c r="ED22" s="27">
        <v>17746</v>
      </c>
      <c r="EE22" s="12">
        <v>74896</v>
      </c>
      <c r="EF22" s="12">
        <v>155601</v>
      </c>
      <c r="EG22" s="12">
        <v>108669</v>
      </c>
      <c r="EH22" s="12">
        <v>233072</v>
      </c>
      <c r="EI22" s="12">
        <v>1032447</v>
      </c>
      <c r="EJ22" s="12">
        <v>1239589</v>
      </c>
      <c r="EK22" s="12">
        <v>29404</v>
      </c>
      <c r="EL22" s="12">
        <v>141994</v>
      </c>
      <c r="EM22" s="12">
        <v>264158</v>
      </c>
      <c r="EN22" s="12">
        <v>1259649</v>
      </c>
      <c r="EO22" s="12">
        <v>93854</v>
      </c>
      <c r="EP22" s="12">
        <v>36303</v>
      </c>
      <c r="EQ22" s="12">
        <v>40567</v>
      </c>
      <c r="ER22" s="12">
        <v>300173</v>
      </c>
      <c r="ES22" s="12">
        <v>304805</v>
      </c>
      <c r="ET22" s="12">
        <v>1235694</v>
      </c>
      <c r="EU22" s="12">
        <v>1201780</v>
      </c>
      <c r="EV22" s="12">
        <v>1171518</v>
      </c>
      <c r="EW22" s="12">
        <v>121083</v>
      </c>
      <c r="EX22" s="12">
        <v>212574</v>
      </c>
      <c r="EY22" s="12">
        <v>24358</v>
      </c>
      <c r="EZ22" s="12">
        <v>52964</v>
      </c>
      <c r="FA22" s="12">
        <v>0</v>
      </c>
      <c r="FB22" s="12">
        <v>0</v>
      </c>
      <c r="FC22" s="26">
        <v>0</v>
      </c>
      <c r="FD22" s="26">
        <v>0</v>
      </c>
      <c r="FE22" s="12">
        <v>9269</v>
      </c>
      <c r="FF22" s="12">
        <v>45745</v>
      </c>
      <c r="FG22" s="12">
        <v>7026299</v>
      </c>
      <c r="FH22" s="12">
        <v>59271245</v>
      </c>
      <c r="FI22" s="12">
        <v>914361</v>
      </c>
      <c r="FJ22" s="12">
        <v>1547458</v>
      </c>
      <c r="FK22" s="12">
        <v>3964667</v>
      </c>
      <c r="FL22" s="12">
        <v>64643800</v>
      </c>
      <c r="FM22" s="12">
        <v>22726981</v>
      </c>
      <c r="FN22" s="12">
        <v>82909715</v>
      </c>
      <c r="FO22" s="12">
        <v>0</v>
      </c>
      <c r="FP22" s="12">
        <v>0</v>
      </c>
      <c r="FQ22" s="12">
        <v>10831583</v>
      </c>
      <c r="FR22" s="12">
        <v>285711442</v>
      </c>
      <c r="FS22" s="12">
        <v>2577</v>
      </c>
      <c r="FT22" s="12">
        <v>11315</v>
      </c>
      <c r="FU22" s="12">
        <v>10796953</v>
      </c>
      <c r="FV22" s="13">
        <v>36796151</v>
      </c>
    </row>
    <row r="23" spans="1:178" ht="15.75" customHeight="1">
      <c r="A23" s="11" t="s">
        <v>17</v>
      </c>
      <c r="B23" s="12">
        <v>18727169</v>
      </c>
      <c r="C23" s="12">
        <v>1151141558</v>
      </c>
      <c r="D23" s="33">
        <f>SUM(B$12:B23)/D$11</f>
        <v>0.8072618414901996</v>
      </c>
      <c r="E23" s="34">
        <f t="shared" si="0"/>
        <v>58762.94905571008</v>
      </c>
      <c r="F23" s="33">
        <f>SUMPRODUCT(B$12:B23,E$12:E23)/(1000*F$11)</f>
        <v>0.38617824159563174</v>
      </c>
      <c r="G23" s="12">
        <v>18727169</v>
      </c>
      <c r="H23" s="12">
        <v>1164413465</v>
      </c>
      <c r="I23" s="12">
        <v>16380504</v>
      </c>
      <c r="J23" s="12">
        <v>890711967</v>
      </c>
      <c r="K23" s="12">
        <v>9279442</v>
      </c>
      <c r="L23" s="12">
        <v>12864476</v>
      </c>
      <c r="M23" s="12">
        <v>889104</v>
      </c>
      <c r="N23" s="12">
        <v>5755015</v>
      </c>
      <c r="O23" s="12">
        <v>4374782</v>
      </c>
      <c r="P23" s="12">
        <v>12910224</v>
      </c>
      <c r="Q23" s="12">
        <v>3865785</v>
      </c>
      <c r="R23" s="12">
        <v>8409324</v>
      </c>
      <c r="S23" s="12">
        <v>4734155</v>
      </c>
      <c r="T23" s="12">
        <v>3639868</v>
      </c>
      <c r="U23" s="26">
        <v>115493</v>
      </c>
      <c r="V23" s="26">
        <v>2976496</v>
      </c>
      <c r="W23" s="12">
        <v>1929953</v>
      </c>
      <c r="X23" s="12">
        <v>31525276</v>
      </c>
      <c r="Y23" s="12">
        <v>901576</v>
      </c>
      <c r="Z23" s="12">
        <v>5926556</v>
      </c>
      <c r="AA23" s="12">
        <v>182440</v>
      </c>
      <c r="AB23" s="12">
        <v>54970</v>
      </c>
      <c r="AC23" s="12">
        <v>1080944</v>
      </c>
      <c r="AD23" s="12">
        <v>7379530</v>
      </c>
      <c r="AE23" s="12">
        <v>1785617</v>
      </c>
      <c r="AF23" s="12">
        <v>4032818</v>
      </c>
      <c r="AG23" s="12">
        <v>619863</v>
      </c>
      <c r="AH23" s="12">
        <v>1653012</v>
      </c>
      <c r="AI23" s="12">
        <v>775793</v>
      </c>
      <c r="AJ23" s="12">
        <v>18324859</v>
      </c>
      <c r="AK23" s="12">
        <v>392157</v>
      </c>
      <c r="AL23" s="12">
        <v>16681190</v>
      </c>
      <c r="AM23" s="12">
        <v>703810</v>
      </c>
      <c r="AN23" s="12">
        <v>2141387</v>
      </c>
      <c r="AO23" s="12">
        <v>452894</v>
      </c>
      <c r="AP23" s="12">
        <v>2276966</v>
      </c>
      <c r="AQ23" s="12">
        <v>35791</v>
      </c>
      <c r="AR23" s="12">
        <v>45058</v>
      </c>
      <c r="AS23" s="12">
        <v>23878</v>
      </c>
      <c r="AT23" s="12">
        <v>24400</v>
      </c>
      <c r="AU23" s="12">
        <v>75288</v>
      </c>
      <c r="AV23" s="12">
        <v>254717</v>
      </c>
      <c r="AW23" s="12">
        <v>47245</v>
      </c>
      <c r="AX23" s="12">
        <v>130454</v>
      </c>
      <c r="AY23" s="12">
        <v>955198</v>
      </c>
      <c r="AZ23" s="12">
        <v>7056615</v>
      </c>
      <c r="BA23" s="12">
        <v>1561754</v>
      </c>
      <c r="BB23" s="12">
        <v>42160668</v>
      </c>
      <c r="BC23" s="12">
        <v>872048</v>
      </c>
      <c r="BD23" s="12">
        <v>6002654</v>
      </c>
      <c r="BE23" s="12">
        <v>856235</v>
      </c>
      <c r="BF23" s="12">
        <v>8309771</v>
      </c>
      <c r="BG23" s="12">
        <v>1058451</v>
      </c>
      <c r="BH23" s="12">
        <v>36027292</v>
      </c>
      <c r="BI23" s="12">
        <v>242673</v>
      </c>
      <c r="BJ23" s="12">
        <v>2745203</v>
      </c>
      <c r="BK23" s="12">
        <v>23709</v>
      </c>
      <c r="BL23" s="12">
        <v>36280</v>
      </c>
      <c r="BM23" s="12">
        <v>139310</v>
      </c>
      <c r="BN23" s="12">
        <v>733160</v>
      </c>
      <c r="BO23" s="12">
        <v>87597</v>
      </c>
      <c r="BP23" s="12">
        <v>640624</v>
      </c>
      <c r="BQ23" s="12">
        <v>754735</v>
      </c>
      <c r="BR23" s="12">
        <v>428896</v>
      </c>
      <c r="BS23" s="12">
        <v>117493</v>
      </c>
      <c r="BT23" s="12">
        <v>878366</v>
      </c>
      <c r="BU23" s="12">
        <v>126431</v>
      </c>
      <c r="BV23" s="12">
        <v>1645263</v>
      </c>
      <c r="BW23" s="12">
        <v>2217432</v>
      </c>
      <c r="BX23" s="12">
        <v>27809102</v>
      </c>
      <c r="BY23" s="12">
        <v>5060454</v>
      </c>
      <c r="BZ23" s="12">
        <v>146282258</v>
      </c>
      <c r="CA23" s="12">
        <v>4714821</v>
      </c>
      <c r="CB23" s="12">
        <v>106601449</v>
      </c>
      <c r="CC23" s="12">
        <v>653819</v>
      </c>
      <c r="CD23" s="12">
        <v>6399914</v>
      </c>
      <c r="CE23" s="12">
        <v>968370</v>
      </c>
      <c r="CF23" s="12">
        <v>8480131</v>
      </c>
      <c r="CG23" s="12">
        <v>217005</v>
      </c>
      <c r="CH23" s="12">
        <v>1049359</v>
      </c>
      <c r="CI23" s="12">
        <v>2116</v>
      </c>
      <c r="CJ23" s="12">
        <v>5154</v>
      </c>
      <c r="CK23" s="12">
        <v>74035</v>
      </c>
      <c r="CL23" s="12">
        <v>785677</v>
      </c>
      <c r="CM23" s="12">
        <v>18304</v>
      </c>
      <c r="CN23" s="12">
        <v>70041</v>
      </c>
      <c r="CO23" s="12">
        <v>864152</v>
      </c>
      <c r="CP23" s="12">
        <v>8029382</v>
      </c>
      <c r="CQ23" s="12">
        <v>946545</v>
      </c>
      <c r="CR23" s="12">
        <v>7937597</v>
      </c>
      <c r="CS23" s="12">
        <v>652276</v>
      </c>
      <c r="CT23" s="12">
        <v>13016587</v>
      </c>
      <c r="CU23" s="12">
        <v>393627</v>
      </c>
      <c r="CV23" s="12">
        <v>5125157</v>
      </c>
      <c r="CW23" s="12">
        <v>98493</v>
      </c>
      <c r="CX23" s="12">
        <v>1054155</v>
      </c>
      <c r="CY23" s="12">
        <v>7117</v>
      </c>
      <c r="CZ23" s="12">
        <v>43757</v>
      </c>
      <c r="DA23" s="12">
        <v>107570</v>
      </c>
      <c r="DB23" s="12">
        <v>1682458</v>
      </c>
      <c r="DC23" s="12">
        <v>218378</v>
      </c>
      <c r="DD23" s="12">
        <v>2975222</v>
      </c>
      <c r="DE23" s="12">
        <v>2123705</v>
      </c>
      <c r="DF23" s="12">
        <v>17732513</v>
      </c>
      <c r="DG23" s="12">
        <v>3650118</v>
      </c>
      <c r="DH23" s="12">
        <v>68835221</v>
      </c>
      <c r="DI23" s="12">
        <v>3646759</v>
      </c>
      <c r="DJ23" s="12">
        <v>50378508</v>
      </c>
      <c r="DK23" s="12">
        <v>22895</v>
      </c>
      <c r="DL23" s="12">
        <v>1783156</v>
      </c>
      <c r="DM23" s="12">
        <v>945269</v>
      </c>
      <c r="DN23" s="12">
        <v>3642656</v>
      </c>
      <c r="DO23" s="12">
        <v>24300</v>
      </c>
      <c r="DP23" s="12">
        <v>308175</v>
      </c>
      <c r="DQ23" s="12">
        <v>44317</v>
      </c>
      <c r="DR23" s="12">
        <v>1004246</v>
      </c>
      <c r="DS23" s="12">
        <v>367573</v>
      </c>
      <c r="DT23" s="12">
        <v>2423392</v>
      </c>
      <c r="DU23" s="12">
        <v>127325</v>
      </c>
      <c r="DV23" s="12">
        <v>988918</v>
      </c>
      <c r="DW23" s="12">
        <v>46240</v>
      </c>
      <c r="DX23" s="12">
        <v>54923</v>
      </c>
      <c r="DY23" s="12">
        <v>5519628</v>
      </c>
      <c r="DZ23" s="12">
        <v>13271907</v>
      </c>
      <c r="EA23" s="12">
        <v>802169</v>
      </c>
      <c r="EB23" s="12">
        <v>198591</v>
      </c>
      <c r="EC23" s="12">
        <v>14589</v>
      </c>
      <c r="ED23" s="12">
        <v>31386</v>
      </c>
      <c r="EE23" s="12">
        <v>164418</v>
      </c>
      <c r="EF23" s="12">
        <v>419702</v>
      </c>
      <c r="EG23" s="12">
        <v>172943</v>
      </c>
      <c r="EH23" s="12">
        <v>404302</v>
      </c>
      <c r="EI23" s="12">
        <v>2014944</v>
      </c>
      <c r="EJ23" s="12">
        <v>2607309</v>
      </c>
      <c r="EK23" s="12">
        <v>78327</v>
      </c>
      <c r="EL23" s="12">
        <v>691356</v>
      </c>
      <c r="EM23" s="12">
        <v>499102</v>
      </c>
      <c r="EN23" s="12">
        <v>2593172</v>
      </c>
      <c r="EO23" s="12">
        <v>162841</v>
      </c>
      <c r="EP23" s="12">
        <v>31828</v>
      </c>
      <c r="EQ23" s="12">
        <v>113644</v>
      </c>
      <c r="ER23" s="12">
        <v>1217870</v>
      </c>
      <c r="ES23" s="12">
        <v>549753</v>
      </c>
      <c r="ET23" s="12">
        <v>2286201</v>
      </c>
      <c r="EU23" s="12">
        <v>2200521</v>
      </c>
      <c r="EV23" s="12">
        <v>1888278</v>
      </c>
      <c r="EW23" s="12">
        <v>314875</v>
      </c>
      <c r="EX23" s="12">
        <v>581313</v>
      </c>
      <c r="EY23" s="12">
        <v>68591</v>
      </c>
      <c r="EZ23" s="12">
        <v>181136</v>
      </c>
      <c r="FA23" s="27">
        <v>2190</v>
      </c>
      <c r="FB23" s="27">
        <v>7139</v>
      </c>
      <c r="FC23" s="27">
        <v>6</v>
      </c>
      <c r="FD23" s="27">
        <v>96</v>
      </c>
      <c r="FE23" s="12">
        <v>33339</v>
      </c>
      <c r="FF23" s="12">
        <v>132227</v>
      </c>
      <c r="FG23" s="12">
        <v>9344861</v>
      </c>
      <c r="FH23" s="12">
        <v>87827000</v>
      </c>
      <c r="FI23" s="12">
        <v>1631399</v>
      </c>
      <c r="FJ23" s="12">
        <v>2743920</v>
      </c>
      <c r="FK23" s="12">
        <v>9381311</v>
      </c>
      <c r="FL23" s="12">
        <v>170840937</v>
      </c>
      <c r="FM23" s="12">
        <v>42853389</v>
      </c>
      <c r="FN23" s="12">
        <v>156361642</v>
      </c>
      <c r="FO23" s="12">
        <v>0</v>
      </c>
      <c r="FP23" s="12">
        <v>0</v>
      </c>
      <c r="FQ23" s="12">
        <v>18597328</v>
      </c>
      <c r="FR23" s="12">
        <v>735533903</v>
      </c>
      <c r="FS23" s="12">
        <v>55570</v>
      </c>
      <c r="FT23" s="12">
        <v>69283</v>
      </c>
      <c r="FU23" s="12">
        <v>18538952</v>
      </c>
      <c r="FV23" s="13">
        <v>104787211</v>
      </c>
    </row>
    <row r="24" spans="1:178" ht="15.75" customHeight="1">
      <c r="A24" s="11" t="s">
        <v>18</v>
      </c>
      <c r="B24" s="12">
        <v>11805382</v>
      </c>
      <c r="C24" s="12">
        <v>1020181842</v>
      </c>
      <c r="D24" s="33">
        <f>SUM(B$12:B24)/D$11</f>
        <v>0.8828564421420658</v>
      </c>
      <c r="E24" s="34">
        <f t="shared" si="0"/>
        <v>82612.26406640814</v>
      </c>
      <c r="F24" s="33">
        <f>SUMPRODUCT(B$12:B24,E$12:E24)/(1000*F$11)</f>
        <v>0.5073239584883285</v>
      </c>
      <c r="G24" s="12">
        <v>11805382</v>
      </c>
      <c r="H24" s="12">
        <v>1031635974</v>
      </c>
      <c r="I24" s="12">
        <v>10504337</v>
      </c>
      <c r="J24" s="12">
        <v>784109315</v>
      </c>
      <c r="K24" s="12">
        <v>7291102</v>
      </c>
      <c r="L24" s="12">
        <v>10693890</v>
      </c>
      <c r="M24" s="12">
        <v>765213</v>
      </c>
      <c r="N24" s="12">
        <v>5538264</v>
      </c>
      <c r="O24" s="12">
        <v>3661464</v>
      </c>
      <c r="P24" s="12">
        <v>12821077</v>
      </c>
      <c r="Q24" s="12">
        <v>3262911</v>
      </c>
      <c r="R24" s="12">
        <v>8430770</v>
      </c>
      <c r="S24" s="12">
        <v>4180392</v>
      </c>
      <c r="T24" s="12">
        <v>3821820</v>
      </c>
      <c r="U24" s="26">
        <v>0</v>
      </c>
      <c r="V24" s="26">
        <v>0</v>
      </c>
      <c r="W24" s="12">
        <v>1398340</v>
      </c>
      <c r="X24" s="12">
        <v>27154779</v>
      </c>
      <c r="Y24" s="12">
        <v>586972</v>
      </c>
      <c r="Z24" s="12">
        <v>3346480</v>
      </c>
      <c r="AA24" s="12">
        <v>173517</v>
      </c>
      <c r="AB24" s="12">
        <v>138511</v>
      </c>
      <c r="AC24" s="12">
        <v>964482</v>
      </c>
      <c r="AD24" s="12">
        <v>9598666</v>
      </c>
      <c r="AE24" s="12">
        <v>1516340</v>
      </c>
      <c r="AF24" s="12">
        <v>3428357</v>
      </c>
      <c r="AG24" s="12">
        <v>582352</v>
      </c>
      <c r="AH24" s="12">
        <v>2128206</v>
      </c>
      <c r="AI24" s="12">
        <v>708448</v>
      </c>
      <c r="AJ24" s="12">
        <v>18763371</v>
      </c>
      <c r="AK24" s="12">
        <v>364764</v>
      </c>
      <c r="AL24" s="12">
        <v>17338242</v>
      </c>
      <c r="AM24" s="12">
        <v>639418</v>
      </c>
      <c r="AN24" s="12">
        <v>2679648</v>
      </c>
      <c r="AO24" s="12">
        <v>425524</v>
      </c>
      <c r="AP24" s="12">
        <v>2241464</v>
      </c>
      <c r="AQ24" s="12">
        <v>48280</v>
      </c>
      <c r="AR24" s="12">
        <v>102724</v>
      </c>
      <c r="AS24" s="12">
        <v>21133</v>
      </c>
      <c r="AT24" s="12">
        <v>42070</v>
      </c>
      <c r="AU24" s="12">
        <v>70900</v>
      </c>
      <c r="AV24" s="12">
        <v>342665</v>
      </c>
      <c r="AW24" s="12">
        <v>40722</v>
      </c>
      <c r="AX24" s="12">
        <v>138426</v>
      </c>
      <c r="AY24" s="12">
        <v>841855</v>
      </c>
      <c r="AZ24" s="12">
        <v>8977762</v>
      </c>
      <c r="BA24" s="12">
        <v>1301125</v>
      </c>
      <c r="BB24" s="12">
        <v>36127680</v>
      </c>
      <c r="BC24" s="12">
        <v>769987</v>
      </c>
      <c r="BD24" s="12">
        <v>7675109</v>
      </c>
      <c r="BE24" s="12">
        <v>712740</v>
      </c>
      <c r="BF24" s="12">
        <v>6996650</v>
      </c>
      <c r="BG24" s="12">
        <v>901942</v>
      </c>
      <c r="BH24" s="12">
        <v>31687877</v>
      </c>
      <c r="BI24" s="12">
        <v>230827</v>
      </c>
      <c r="BJ24" s="12">
        <v>3247374</v>
      </c>
      <c r="BK24" s="12">
        <v>20714</v>
      </c>
      <c r="BL24" s="12">
        <v>60565</v>
      </c>
      <c r="BM24" s="12">
        <v>130866</v>
      </c>
      <c r="BN24" s="12">
        <v>864732</v>
      </c>
      <c r="BO24" s="12">
        <v>69228</v>
      </c>
      <c r="BP24" s="12">
        <v>707454</v>
      </c>
      <c r="BQ24" s="12">
        <v>638547</v>
      </c>
      <c r="BR24" s="12">
        <v>515414</v>
      </c>
      <c r="BS24" s="12">
        <v>83723</v>
      </c>
      <c r="BT24" s="12">
        <v>842462</v>
      </c>
      <c r="BU24" s="12">
        <v>107624</v>
      </c>
      <c r="BV24" s="12">
        <v>940134</v>
      </c>
      <c r="BW24" s="12">
        <v>1677993</v>
      </c>
      <c r="BX24" s="12">
        <v>29417289</v>
      </c>
      <c r="BY24" s="12">
        <v>3632049</v>
      </c>
      <c r="BZ24" s="12">
        <v>133337254</v>
      </c>
      <c r="CA24" s="12">
        <v>3291259</v>
      </c>
      <c r="CB24" s="12">
        <v>90747858</v>
      </c>
      <c r="CC24" s="12">
        <v>527027</v>
      </c>
      <c r="CD24" s="12">
        <v>5780108</v>
      </c>
      <c r="CE24" s="12">
        <v>746039</v>
      </c>
      <c r="CF24" s="12">
        <v>6784642</v>
      </c>
      <c r="CG24" s="12">
        <v>212415</v>
      </c>
      <c r="CH24" s="12">
        <v>1103584</v>
      </c>
      <c r="CI24" s="12">
        <v>4984</v>
      </c>
      <c r="CJ24" s="12">
        <v>22711</v>
      </c>
      <c r="CK24" s="12">
        <v>68233</v>
      </c>
      <c r="CL24" s="12">
        <v>661487</v>
      </c>
      <c r="CM24" s="12">
        <v>10723</v>
      </c>
      <c r="CN24" s="12">
        <v>39229</v>
      </c>
      <c r="CO24" s="12">
        <v>734084</v>
      </c>
      <c r="CP24" s="12">
        <v>7421190</v>
      </c>
      <c r="CQ24" s="12">
        <v>724294</v>
      </c>
      <c r="CR24" s="12">
        <v>6511462</v>
      </c>
      <c r="CS24" s="12">
        <v>612728</v>
      </c>
      <c r="CT24" s="12">
        <v>16305363</v>
      </c>
      <c r="CU24" s="12">
        <v>333000</v>
      </c>
      <c r="CV24" s="12">
        <v>4050035</v>
      </c>
      <c r="CW24" s="12">
        <v>83888</v>
      </c>
      <c r="CX24" s="12">
        <v>1131409</v>
      </c>
      <c r="CY24" s="12">
        <v>5965</v>
      </c>
      <c r="CZ24" s="12">
        <v>39474</v>
      </c>
      <c r="DA24" s="12">
        <v>68863</v>
      </c>
      <c r="DB24" s="12">
        <v>1715594</v>
      </c>
      <c r="DC24" s="12">
        <v>155482</v>
      </c>
      <c r="DD24" s="12">
        <v>2188162</v>
      </c>
      <c r="DE24" s="12">
        <v>1223715</v>
      </c>
      <c r="DF24" s="12">
        <v>10060433</v>
      </c>
      <c r="DG24" s="12">
        <v>2339325</v>
      </c>
      <c r="DH24" s="12">
        <v>50470521</v>
      </c>
      <c r="DI24" s="12">
        <v>2339322</v>
      </c>
      <c r="DJ24" s="12">
        <v>42444241</v>
      </c>
      <c r="DK24" s="12">
        <v>16005</v>
      </c>
      <c r="DL24" s="12">
        <v>1290455</v>
      </c>
      <c r="DM24" s="12">
        <v>702185</v>
      </c>
      <c r="DN24" s="12">
        <v>2782453</v>
      </c>
      <c r="DO24" s="12">
        <v>25809</v>
      </c>
      <c r="DP24" s="12">
        <v>285058</v>
      </c>
      <c r="DQ24" s="12">
        <v>24155</v>
      </c>
      <c r="DR24" s="12">
        <v>828137</v>
      </c>
      <c r="DS24" s="12">
        <v>211987</v>
      </c>
      <c r="DT24" s="12">
        <v>1536848</v>
      </c>
      <c r="DU24" s="12">
        <v>80031</v>
      </c>
      <c r="DV24" s="12">
        <v>577479</v>
      </c>
      <c r="DW24" s="12">
        <v>43429</v>
      </c>
      <c r="DX24" s="12">
        <v>63249</v>
      </c>
      <c r="DY24" s="12">
        <v>3773501</v>
      </c>
      <c r="DZ24" s="12">
        <v>11454132</v>
      </c>
      <c r="EA24" s="12">
        <v>690445</v>
      </c>
      <c r="EB24" s="12">
        <v>174216</v>
      </c>
      <c r="EC24" s="12">
        <v>16971</v>
      </c>
      <c r="ED24" s="12">
        <v>50326</v>
      </c>
      <c r="EE24" s="12">
        <v>137497</v>
      </c>
      <c r="EF24" s="12">
        <v>373380</v>
      </c>
      <c r="EG24" s="12">
        <v>107102</v>
      </c>
      <c r="EH24" s="12">
        <v>317128</v>
      </c>
      <c r="EI24" s="12">
        <v>1494964</v>
      </c>
      <c r="EJ24" s="12">
        <v>2309303</v>
      </c>
      <c r="EK24" s="12">
        <v>78135</v>
      </c>
      <c r="EL24" s="12">
        <v>931433</v>
      </c>
      <c r="EM24" s="12">
        <v>384524</v>
      </c>
      <c r="EN24" s="12">
        <v>2327043</v>
      </c>
      <c r="EO24" s="12">
        <v>114714</v>
      </c>
      <c r="EP24" s="12">
        <v>21132</v>
      </c>
      <c r="EQ24" s="12">
        <v>95517</v>
      </c>
      <c r="ER24" s="12">
        <v>1076797</v>
      </c>
      <c r="ES24" s="12">
        <v>391736</v>
      </c>
      <c r="ET24" s="12">
        <v>1785944</v>
      </c>
      <c r="EU24" s="12">
        <v>1300204</v>
      </c>
      <c r="EV24" s="12">
        <v>1331904</v>
      </c>
      <c r="EW24" s="12">
        <v>131533</v>
      </c>
      <c r="EX24" s="12">
        <v>256250</v>
      </c>
      <c r="EY24" s="12">
        <v>88095</v>
      </c>
      <c r="EZ24" s="12">
        <v>270179</v>
      </c>
      <c r="FA24" s="27">
        <v>1057</v>
      </c>
      <c r="FB24" s="27">
        <v>261</v>
      </c>
      <c r="FC24" s="12">
        <v>319</v>
      </c>
      <c r="FD24" s="12">
        <v>14281</v>
      </c>
      <c r="FE24" s="12">
        <v>15143</v>
      </c>
      <c r="FF24" s="12">
        <v>214556</v>
      </c>
      <c r="FG24" s="12">
        <v>3928551</v>
      </c>
      <c r="FH24" s="12">
        <v>40776464</v>
      </c>
      <c r="FI24" s="12">
        <v>846368</v>
      </c>
      <c r="FJ24" s="12">
        <v>1498563</v>
      </c>
      <c r="FK24" s="12">
        <v>7876832</v>
      </c>
      <c r="FL24" s="12">
        <v>166375232</v>
      </c>
      <c r="FM24" s="12">
        <v>30376097</v>
      </c>
      <c r="FN24" s="12">
        <v>110842087</v>
      </c>
      <c r="FO24" s="12">
        <v>0</v>
      </c>
      <c r="FP24" s="12">
        <v>0</v>
      </c>
      <c r="FQ24" s="12">
        <v>11763791</v>
      </c>
      <c r="FR24" s="12">
        <v>701536561</v>
      </c>
      <c r="FS24" s="12">
        <v>100290</v>
      </c>
      <c r="FT24" s="12">
        <v>139466</v>
      </c>
      <c r="FU24" s="12">
        <v>11732472</v>
      </c>
      <c r="FV24" s="13">
        <v>104702427</v>
      </c>
    </row>
    <row r="25" spans="1:178" ht="15.75" customHeight="1">
      <c r="A25" s="11" t="s">
        <v>19</v>
      </c>
      <c r="B25" s="12">
        <v>13997651</v>
      </c>
      <c r="C25" s="12">
        <v>1869638676</v>
      </c>
      <c r="D25" s="33">
        <f>SUM(B$12:B25)/D$11</f>
        <v>0.9724890213681507</v>
      </c>
      <c r="E25" s="34">
        <f t="shared" si="0"/>
        <v>127687.82874433017</v>
      </c>
      <c r="F25" s="33">
        <f>SUMPRODUCT(B$12:B25,E$12:E25)/(1000*F$11)</f>
        <v>0.729341944311617</v>
      </c>
      <c r="G25" s="12">
        <v>13997651</v>
      </c>
      <c r="H25" s="12">
        <v>1893784843</v>
      </c>
      <c r="I25" s="12">
        <v>12750258</v>
      </c>
      <c r="J25" s="12">
        <v>1446167263</v>
      </c>
      <c r="K25" s="12">
        <v>10426242</v>
      </c>
      <c r="L25" s="12">
        <v>20329225</v>
      </c>
      <c r="M25" s="12">
        <v>1403272</v>
      </c>
      <c r="N25" s="12">
        <v>13083218</v>
      </c>
      <c r="O25" s="12">
        <v>6119548</v>
      </c>
      <c r="P25" s="12">
        <v>26768980</v>
      </c>
      <c r="Q25" s="12">
        <v>5584990</v>
      </c>
      <c r="R25" s="12">
        <v>19198626</v>
      </c>
      <c r="S25" s="12">
        <v>6371746</v>
      </c>
      <c r="T25" s="12">
        <v>7634821</v>
      </c>
      <c r="U25" s="12">
        <v>22776</v>
      </c>
      <c r="V25" s="12">
        <v>1507292</v>
      </c>
      <c r="W25" s="12">
        <v>1911825</v>
      </c>
      <c r="X25" s="12">
        <v>61109586</v>
      </c>
      <c r="Y25" s="12">
        <v>830939</v>
      </c>
      <c r="Z25" s="12">
        <v>5897725</v>
      </c>
      <c r="AA25" s="12">
        <v>252220</v>
      </c>
      <c r="AB25" s="12">
        <v>149106</v>
      </c>
      <c r="AC25" s="12">
        <v>1753514</v>
      </c>
      <c r="AD25" s="12">
        <v>26763667</v>
      </c>
      <c r="AE25" s="12">
        <v>2723435</v>
      </c>
      <c r="AF25" s="12">
        <v>6310700</v>
      </c>
      <c r="AG25" s="12">
        <v>1110816</v>
      </c>
      <c r="AH25" s="12">
        <v>5033263</v>
      </c>
      <c r="AI25" s="12">
        <v>1399431</v>
      </c>
      <c r="AJ25" s="12">
        <v>43295994</v>
      </c>
      <c r="AK25" s="12">
        <v>769115</v>
      </c>
      <c r="AL25" s="12">
        <v>40815840</v>
      </c>
      <c r="AM25" s="12">
        <v>1243766</v>
      </c>
      <c r="AN25" s="12">
        <v>7002216</v>
      </c>
      <c r="AO25" s="12">
        <v>821545</v>
      </c>
      <c r="AP25" s="12">
        <v>5105576</v>
      </c>
      <c r="AQ25" s="12">
        <v>101174</v>
      </c>
      <c r="AR25" s="12">
        <v>213351</v>
      </c>
      <c r="AS25" s="12">
        <v>50284</v>
      </c>
      <c r="AT25" s="12">
        <v>98272</v>
      </c>
      <c r="AU25" s="12">
        <v>148210</v>
      </c>
      <c r="AV25" s="12">
        <v>926961</v>
      </c>
      <c r="AW25" s="12">
        <v>87244</v>
      </c>
      <c r="AX25" s="12">
        <v>385571</v>
      </c>
      <c r="AY25" s="12">
        <v>1577455</v>
      </c>
      <c r="AZ25" s="12">
        <v>25971808</v>
      </c>
      <c r="BA25" s="12">
        <v>2360700</v>
      </c>
      <c r="BB25" s="12">
        <v>78714085</v>
      </c>
      <c r="BC25" s="12">
        <v>1492161</v>
      </c>
      <c r="BD25" s="12">
        <v>20232883</v>
      </c>
      <c r="BE25" s="12">
        <v>1275939</v>
      </c>
      <c r="BF25" s="12">
        <v>13628427</v>
      </c>
      <c r="BG25" s="12">
        <v>1697756</v>
      </c>
      <c r="BH25" s="12">
        <v>71348365</v>
      </c>
      <c r="BI25" s="12">
        <v>407578</v>
      </c>
      <c r="BJ25" s="12">
        <v>9625144</v>
      </c>
      <c r="BK25" s="12">
        <v>47730</v>
      </c>
      <c r="BL25" s="12">
        <v>138972</v>
      </c>
      <c r="BM25" s="12">
        <v>281583</v>
      </c>
      <c r="BN25" s="12">
        <v>3270727</v>
      </c>
      <c r="BO25" s="12">
        <v>157538</v>
      </c>
      <c r="BP25" s="12">
        <v>1930815</v>
      </c>
      <c r="BQ25" s="12">
        <v>1283258</v>
      </c>
      <c r="BR25" s="12">
        <v>1175549</v>
      </c>
      <c r="BS25" s="12">
        <v>138080</v>
      </c>
      <c r="BT25" s="12">
        <v>1748219</v>
      </c>
      <c r="BU25" s="12">
        <v>206136</v>
      </c>
      <c r="BV25" s="12">
        <v>2014664</v>
      </c>
      <c r="BW25" s="12">
        <v>1986980</v>
      </c>
      <c r="BX25" s="12">
        <v>51764535</v>
      </c>
      <c r="BY25" s="12">
        <v>4428003</v>
      </c>
      <c r="BZ25" s="12">
        <v>236526658</v>
      </c>
      <c r="CA25" s="12">
        <v>3883185</v>
      </c>
      <c r="CB25" s="12">
        <v>143251212</v>
      </c>
      <c r="CC25" s="12">
        <v>845211</v>
      </c>
      <c r="CD25" s="12">
        <v>14073227</v>
      </c>
      <c r="CE25" s="12">
        <v>1201557</v>
      </c>
      <c r="CF25" s="12">
        <v>13340529</v>
      </c>
      <c r="CG25" s="12">
        <v>371273</v>
      </c>
      <c r="CH25" s="12">
        <v>3254223</v>
      </c>
      <c r="CI25" s="12">
        <v>16938</v>
      </c>
      <c r="CJ25" s="12">
        <v>52482</v>
      </c>
      <c r="CK25" s="12">
        <v>77162</v>
      </c>
      <c r="CL25" s="12">
        <v>1231993</v>
      </c>
      <c r="CM25" s="12">
        <v>15101</v>
      </c>
      <c r="CN25" s="12">
        <v>126752</v>
      </c>
      <c r="CO25" s="12">
        <v>1137710</v>
      </c>
      <c r="CP25" s="12">
        <v>18087380</v>
      </c>
      <c r="CQ25" s="12">
        <v>906989</v>
      </c>
      <c r="CR25" s="12">
        <v>7887870</v>
      </c>
      <c r="CS25" s="12">
        <v>1295144</v>
      </c>
      <c r="CT25" s="12">
        <v>52694667</v>
      </c>
      <c r="CU25" s="12">
        <v>575890</v>
      </c>
      <c r="CV25" s="12">
        <v>8376395</v>
      </c>
      <c r="CW25" s="12">
        <v>123861</v>
      </c>
      <c r="CX25" s="12">
        <v>2815350</v>
      </c>
      <c r="CY25" s="12">
        <v>8917</v>
      </c>
      <c r="CZ25" s="12">
        <v>62769</v>
      </c>
      <c r="DA25" s="12">
        <v>89159</v>
      </c>
      <c r="DB25" s="12">
        <v>3224226</v>
      </c>
      <c r="DC25" s="12">
        <v>210929</v>
      </c>
      <c r="DD25" s="12">
        <v>3379324</v>
      </c>
      <c r="DE25" s="12">
        <v>1034478</v>
      </c>
      <c r="DF25" s="12">
        <v>8996852</v>
      </c>
      <c r="DG25" s="12">
        <v>2333276</v>
      </c>
      <c r="DH25" s="12">
        <v>55294149</v>
      </c>
      <c r="DI25" s="12">
        <v>2333261</v>
      </c>
      <c r="DJ25" s="12">
        <v>46962205</v>
      </c>
      <c r="DK25" s="12">
        <v>34655</v>
      </c>
      <c r="DL25" s="12">
        <v>2849614</v>
      </c>
      <c r="DM25" s="12">
        <v>1106693</v>
      </c>
      <c r="DN25" s="12">
        <v>7375362</v>
      </c>
      <c r="DO25" s="12">
        <v>46619</v>
      </c>
      <c r="DP25" s="12">
        <v>1281709</v>
      </c>
      <c r="DQ25" s="12">
        <v>30293</v>
      </c>
      <c r="DR25" s="12">
        <v>1245012</v>
      </c>
      <c r="DS25" s="12">
        <v>316941</v>
      </c>
      <c r="DT25" s="12">
        <v>3692496</v>
      </c>
      <c r="DU25" s="12">
        <v>99272</v>
      </c>
      <c r="DV25" s="12">
        <v>1860143</v>
      </c>
      <c r="DW25" s="12">
        <v>44602</v>
      </c>
      <c r="DX25" s="12">
        <v>188039</v>
      </c>
      <c r="DY25" s="12">
        <v>5284928</v>
      </c>
      <c r="DZ25" s="12">
        <v>24146167</v>
      </c>
      <c r="EA25" s="12">
        <v>1024668</v>
      </c>
      <c r="EB25" s="12">
        <v>283137</v>
      </c>
      <c r="EC25" s="26">
        <v>35724</v>
      </c>
      <c r="ED25" s="26">
        <v>99065</v>
      </c>
      <c r="EE25" s="12">
        <v>257666</v>
      </c>
      <c r="EF25" s="12">
        <v>821529</v>
      </c>
      <c r="EG25" s="12">
        <v>149970</v>
      </c>
      <c r="EH25" s="12">
        <v>505426</v>
      </c>
      <c r="EI25" s="12">
        <v>2121588</v>
      </c>
      <c r="EJ25" s="12">
        <v>4704835</v>
      </c>
      <c r="EK25" s="12">
        <v>275895</v>
      </c>
      <c r="EL25" s="12">
        <v>4160816</v>
      </c>
      <c r="EM25" s="12">
        <v>671480</v>
      </c>
      <c r="EN25" s="12">
        <v>4940434</v>
      </c>
      <c r="EO25" s="12">
        <v>151422</v>
      </c>
      <c r="EP25" s="12">
        <v>33578</v>
      </c>
      <c r="EQ25" s="12">
        <v>130432</v>
      </c>
      <c r="ER25" s="12">
        <v>2450900</v>
      </c>
      <c r="ES25" s="12">
        <v>534459</v>
      </c>
      <c r="ET25" s="12">
        <v>2838040</v>
      </c>
      <c r="EU25" s="12">
        <v>1439982</v>
      </c>
      <c r="EV25" s="12">
        <v>1275358</v>
      </c>
      <c r="EW25" s="12">
        <v>591744</v>
      </c>
      <c r="EX25" s="12">
        <v>1130930</v>
      </c>
      <c r="EY25" s="12">
        <v>145318</v>
      </c>
      <c r="EZ25" s="12">
        <v>653157</v>
      </c>
      <c r="FA25" s="27">
        <v>1581</v>
      </c>
      <c r="FB25" s="27">
        <v>1263</v>
      </c>
      <c r="FC25" s="12">
        <v>86</v>
      </c>
      <c r="FD25" s="12">
        <v>1871</v>
      </c>
      <c r="FE25" s="12">
        <v>18307</v>
      </c>
      <c r="FF25" s="12">
        <v>272894</v>
      </c>
      <c r="FG25" s="12">
        <v>2123674</v>
      </c>
      <c r="FH25" s="12">
        <v>22681538</v>
      </c>
      <c r="FI25" s="12">
        <v>549529</v>
      </c>
      <c r="FJ25" s="12">
        <v>982258</v>
      </c>
      <c r="FK25" s="12">
        <v>11873957</v>
      </c>
      <c r="FL25" s="12">
        <v>329248558</v>
      </c>
      <c r="FM25" s="12">
        <v>39481681</v>
      </c>
      <c r="FN25" s="12">
        <v>144076156</v>
      </c>
      <c r="FO25" s="12">
        <v>0</v>
      </c>
      <c r="FP25" s="12">
        <v>0</v>
      </c>
      <c r="FQ25" s="12">
        <v>13972730</v>
      </c>
      <c r="FR25" s="12">
        <v>1373739786</v>
      </c>
      <c r="FS25" s="12">
        <v>808457</v>
      </c>
      <c r="FT25" s="12">
        <v>1727242</v>
      </c>
      <c r="FU25" s="12">
        <v>13954303</v>
      </c>
      <c r="FV25" s="13">
        <v>245609613</v>
      </c>
    </row>
    <row r="26" spans="1:178" ht="15.75" customHeight="1">
      <c r="A26" s="11" t="s">
        <v>108</v>
      </c>
      <c r="B26" s="12">
        <v>1534372</v>
      </c>
      <c r="C26" s="12">
        <v>340759316</v>
      </c>
      <c r="D26" s="33">
        <f>SUM(B$12:B26)/D$11</f>
        <v>0.9823142213143622</v>
      </c>
      <c r="E26" s="34">
        <f t="shared" si="0"/>
        <v>212306.87259984546</v>
      </c>
      <c r="F26" s="33">
        <f>SUMPRODUCT(B$12:B26,E$12:E26)/(1000*F$11)</f>
        <v>0.7698068202044827</v>
      </c>
      <c r="G26" s="12">
        <v>1534372</v>
      </c>
      <c r="H26" s="12">
        <v>346747600</v>
      </c>
      <c r="I26" s="12">
        <v>1390726</v>
      </c>
      <c r="J26" s="12">
        <v>246626235</v>
      </c>
      <c r="K26" s="12">
        <v>1301629</v>
      </c>
      <c r="L26" s="12">
        <v>5033228</v>
      </c>
      <c r="M26" s="12">
        <v>284148</v>
      </c>
      <c r="N26" s="12">
        <v>3501101</v>
      </c>
      <c r="O26" s="12">
        <v>951745</v>
      </c>
      <c r="P26" s="12">
        <v>7403412</v>
      </c>
      <c r="Q26" s="12">
        <v>887710</v>
      </c>
      <c r="R26" s="12">
        <v>5519167</v>
      </c>
      <c r="S26" s="12">
        <v>631904</v>
      </c>
      <c r="T26" s="12">
        <v>1282645</v>
      </c>
      <c r="U26" s="12">
        <v>2790</v>
      </c>
      <c r="V26" s="12">
        <v>391399</v>
      </c>
      <c r="W26" s="12">
        <v>266722</v>
      </c>
      <c r="X26" s="12">
        <v>17703870</v>
      </c>
      <c r="Y26" s="12">
        <v>98308</v>
      </c>
      <c r="Z26" s="12">
        <v>1163114</v>
      </c>
      <c r="AA26" s="12">
        <v>32477</v>
      </c>
      <c r="AB26" s="12">
        <v>19259</v>
      </c>
      <c r="AC26" s="12">
        <v>311099</v>
      </c>
      <c r="AD26" s="12">
        <v>9548707</v>
      </c>
      <c r="AE26" s="12">
        <v>493372</v>
      </c>
      <c r="AF26" s="12">
        <v>1205581</v>
      </c>
      <c r="AG26" s="12">
        <v>224026</v>
      </c>
      <c r="AH26" s="12">
        <v>1537853</v>
      </c>
      <c r="AI26" s="12">
        <v>277439</v>
      </c>
      <c r="AJ26" s="12">
        <v>13762383</v>
      </c>
      <c r="AK26" s="12">
        <v>157333</v>
      </c>
      <c r="AL26" s="12">
        <v>12332426</v>
      </c>
      <c r="AM26" s="12">
        <v>263961</v>
      </c>
      <c r="AN26" s="12">
        <v>2065157</v>
      </c>
      <c r="AO26" s="12">
        <v>163835</v>
      </c>
      <c r="AP26" s="12">
        <v>2162782</v>
      </c>
      <c r="AQ26" s="12">
        <v>25469</v>
      </c>
      <c r="AR26" s="12">
        <v>74038</v>
      </c>
      <c r="AS26" s="12">
        <v>10736</v>
      </c>
      <c r="AT26" s="12">
        <v>30639</v>
      </c>
      <c r="AU26" s="12">
        <v>39253</v>
      </c>
      <c r="AV26" s="12">
        <v>356767</v>
      </c>
      <c r="AW26" s="12">
        <v>21626</v>
      </c>
      <c r="AX26" s="12">
        <v>194644</v>
      </c>
      <c r="AY26" s="12">
        <v>291874</v>
      </c>
      <c r="AZ26" s="12">
        <v>9364565</v>
      </c>
      <c r="BA26" s="12">
        <v>434596</v>
      </c>
      <c r="BB26" s="12">
        <v>20724934</v>
      </c>
      <c r="BC26" s="12">
        <v>286334</v>
      </c>
      <c r="BD26" s="12">
        <v>6467387</v>
      </c>
      <c r="BE26" s="12">
        <v>227648</v>
      </c>
      <c r="BF26" s="12">
        <v>4130235</v>
      </c>
      <c r="BG26" s="12">
        <v>356856</v>
      </c>
      <c r="BH26" s="12">
        <v>19429576</v>
      </c>
      <c r="BI26" s="12">
        <v>94399</v>
      </c>
      <c r="BJ26" s="12">
        <v>4424179</v>
      </c>
      <c r="BK26" s="12">
        <v>9704</v>
      </c>
      <c r="BL26" s="12">
        <v>38769</v>
      </c>
      <c r="BM26" s="12">
        <v>70091</v>
      </c>
      <c r="BN26" s="12">
        <v>1612516</v>
      </c>
      <c r="BO26" s="12">
        <v>36527</v>
      </c>
      <c r="BP26" s="12">
        <v>568035</v>
      </c>
      <c r="BQ26" s="12">
        <v>255571</v>
      </c>
      <c r="BR26" s="12">
        <v>302164</v>
      </c>
      <c r="BS26" s="12">
        <v>35004</v>
      </c>
      <c r="BT26" s="12">
        <v>589624</v>
      </c>
      <c r="BU26" s="12">
        <v>40891</v>
      </c>
      <c r="BV26" s="12">
        <v>506386</v>
      </c>
      <c r="BW26" s="12">
        <v>242894</v>
      </c>
      <c r="BX26" s="12">
        <v>9940496</v>
      </c>
      <c r="BY26" s="12">
        <v>468253</v>
      </c>
      <c r="BZ26" s="12">
        <v>37789027</v>
      </c>
      <c r="CA26" s="12">
        <v>383516</v>
      </c>
      <c r="CB26" s="12">
        <v>18386893</v>
      </c>
      <c r="CC26" s="12">
        <v>122594</v>
      </c>
      <c r="CD26" s="12">
        <v>3240928</v>
      </c>
      <c r="CE26" s="12">
        <v>206262</v>
      </c>
      <c r="CF26" s="12">
        <v>3121734</v>
      </c>
      <c r="CG26" s="12">
        <v>60228</v>
      </c>
      <c r="CH26" s="12">
        <v>899827</v>
      </c>
      <c r="CI26" s="12">
        <v>1068</v>
      </c>
      <c r="CJ26" s="12">
        <v>3963</v>
      </c>
      <c r="CK26" s="12">
        <v>7320</v>
      </c>
      <c r="CL26" s="12">
        <v>167740</v>
      </c>
      <c r="CM26" s="12">
        <v>1839</v>
      </c>
      <c r="CN26" s="12">
        <v>5357</v>
      </c>
      <c r="CO26" s="12">
        <v>158964</v>
      </c>
      <c r="CP26" s="12">
        <v>4179694</v>
      </c>
      <c r="CQ26" s="12">
        <v>62718</v>
      </c>
      <c r="CR26" s="12">
        <v>1060878</v>
      </c>
      <c r="CS26" s="12">
        <v>296719</v>
      </c>
      <c r="CT26" s="12">
        <v>22505213</v>
      </c>
      <c r="CU26" s="12">
        <v>103916</v>
      </c>
      <c r="CV26" s="12">
        <v>2400434</v>
      </c>
      <c r="CW26" s="12">
        <v>31235</v>
      </c>
      <c r="CX26" s="12">
        <v>1058401</v>
      </c>
      <c r="CY26" s="12">
        <v>2995</v>
      </c>
      <c r="CZ26" s="12">
        <v>56464</v>
      </c>
      <c r="DA26" s="12">
        <v>8847</v>
      </c>
      <c r="DB26" s="12">
        <v>568205</v>
      </c>
      <c r="DC26" s="12">
        <v>25461</v>
      </c>
      <c r="DD26" s="12">
        <v>684757</v>
      </c>
      <c r="DE26" s="12">
        <v>73001</v>
      </c>
      <c r="DF26" s="12">
        <v>698842</v>
      </c>
      <c r="DG26" s="12">
        <v>246396</v>
      </c>
      <c r="DH26" s="12">
        <v>6574894</v>
      </c>
      <c r="DI26" s="12">
        <v>246383</v>
      </c>
      <c r="DJ26" s="12">
        <v>5574431</v>
      </c>
      <c r="DK26" s="12">
        <v>7717</v>
      </c>
      <c r="DL26" s="12">
        <v>549051</v>
      </c>
      <c r="DM26" s="12">
        <v>171575</v>
      </c>
      <c r="DN26" s="12">
        <v>2172178</v>
      </c>
      <c r="DO26" s="12">
        <v>6079</v>
      </c>
      <c r="DP26" s="12">
        <v>89769</v>
      </c>
      <c r="DQ26" s="12">
        <v>4817</v>
      </c>
      <c r="DR26" s="12">
        <v>362247</v>
      </c>
      <c r="DS26" s="12">
        <v>35363</v>
      </c>
      <c r="DT26" s="12">
        <v>1036719</v>
      </c>
      <c r="DU26" s="12">
        <v>8248</v>
      </c>
      <c r="DV26" s="12">
        <v>94759</v>
      </c>
      <c r="DW26" s="12">
        <v>5177</v>
      </c>
      <c r="DX26" s="12">
        <v>12072</v>
      </c>
      <c r="DY26" s="12">
        <v>535680</v>
      </c>
      <c r="DZ26" s="12">
        <v>5988284</v>
      </c>
      <c r="EA26" s="12">
        <v>74636</v>
      </c>
      <c r="EB26" s="12">
        <v>19139</v>
      </c>
      <c r="EC26" s="26">
        <v>0</v>
      </c>
      <c r="ED26" s="26">
        <v>0</v>
      </c>
      <c r="EE26" s="12">
        <v>38984</v>
      </c>
      <c r="EF26" s="12">
        <v>158079</v>
      </c>
      <c r="EG26" s="12">
        <v>19299</v>
      </c>
      <c r="EH26" s="12">
        <v>130476</v>
      </c>
      <c r="EI26" s="12">
        <v>342466</v>
      </c>
      <c r="EJ26" s="12">
        <v>1192119</v>
      </c>
      <c r="EK26" s="12">
        <v>88608</v>
      </c>
      <c r="EL26" s="12">
        <v>2071947</v>
      </c>
      <c r="EM26" s="12">
        <v>147966</v>
      </c>
      <c r="EN26" s="12">
        <v>1255370</v>
      </c>
      <c r="EO26" s="12">
        <v>17635</v>
      </c>
      <c r="EP26" s="12">
        <v>2800</v>
      </c>
      <c r="EQ26" s="12">
        <v>26343</v>
      </c>
      <c r="ER26" s="12">
        <v>608322</v>
      </c>
      <c r="ES26" s="12">
        <v>34676</v>
      </c>
      <c r="ET26" s="12">
        <v>289942</v>
      </c>
      <c r="EU26" s="12">
        <v>0</v>
      </c>
      <c r="EV26" s="12">
        <v>0</v>
      </c>
      <c r="EW26" s="12">
        <v>0</v>
      </c>
      <c r="EX26" s="12">
        <v>0</v>
      </c>
      <c r="EY26" s="12">
        <v>32639</v>
      </c>
      <c r="EZ26" s="12">
        <v>237386</v>
      </c>
      <c r="FA26" s="27">
        <v>136</v>
      </c>
      <c r="FB26" s="27">
        <v>77</v>
      </c>
      <c r="FC26" s="12">
        <v>31</v>
      </c>
      <c r="FD26" s="12">
        <v>441</v>
      </c>
      <c r="FE26" s="12">
        <v>1518</v>
      </c>
      <c r="FF26" s="12">
        <v>11115</v>
      </c>
      <c r="FG26" s="12">
        <v>84028</v>
      </c>
      <c r="FH26" s="12">
        <v>876380</v>
      </c>
      <c r="FI26" s="12">
        <v>29047</v>
      </c>
      <c r="FJ26" s="12">
        <v>52414</v>
      </c>
      <c r="FK26" s="12">
        <v>1450337</v>
      </c>
      <c r="FL26" s="12">
        <v>59577768</v>
      </c>
      <c r="FM26" s="12">
        <v>4433046</v>
      </c>
      <c r="FN26" s="12">
        <v>16172405</v>
      </c>
      <c r="FO26" s="26">
        <v>0</v>
      </c>
      <c r="FP26" s="26">
        <v>0</v>
      </c>
      <c r="FQ26" s="12">
        <v>1532104</v>
      </c>
      <c r="FR26" s="12">
        <v>264318123</v>
      </c>
      <c r="FS26" s="12">
        <v>865505</v>
      </c>
      <c r="FT26" s="12">
        <v>2634748</v>
      </c>
      <c r="FU26" s="12">
        <v>1531702</v>
      </c>
      <c r="FV26" s="13">
        <v>58500582</v>
      </c>
    </row>
    <row r="27" spans="1:178" ht="15.75" customHeight="1">
      <c r="A27" s="11" t="s">
        <v>109</v>
      </c>
      <c r="B27" s="12">
        <v>1937350</v>
      </c>
      <c r="C27" s="12">
        <v>644671444</v>
      </c>
      <c r="D27" s="33">
        <f>SUM(B$12:B27)/D$11</f>
        <v>0.9947198511849494</v>
      </c>
      <c r="E27" s="34">
        <f t="shared" si="0"/>
        <v>318110.0032657732</v>
      </c>
      <c r="F27" s="33">
        <f>SUMPRODUCT(B$12:B27,E$12:E27)/(1000*F$11)</f>
        <v>0.846361000085318</v>
      </c>
      <c r="G27" s="12">
        <v>1937350</v>
      </c>
      <c r="H27" s="12">
        <v>658575713</v>
      </c>
      <c r="I27" s="12">
        <v>1726778</v>
      </c>
      <c r="J27" s="12">
        <v>431676112</v>
      </c>
      <c r="K27" s="12">
        <v>1756854</v>
      </c>
      <c r="L27" s="12">
        <v>11227479</v>
      </c>
      <c r="M27" s="12">
        <v>548307</v>
      </c>
      <c r="N27" s="12">
        <v>10191285</v>
      </c>
      <c r="O27" s="12">
        <v>1374855</v>
      </c>
      <c r="P27" s="12">
        <v>18575264</v>
      </c>
      <c r="Q27" s="12">
        <v>1300818</v>
      </c>
      <c r="R27" s="12">
        <v>14181002</v>
      </c>
      <c r="S27" s="12">
        <v>595548</v>
      </c>
      <c r="T27" s="12">
        <v>1745622</v>
      </c>
      <c r="U27" s="12">
        <v>2737</v>
      </c>
      <c r="V27" s="12">
        <v>352681</v>
      </c>
      <c r="W27" s="12">
        <v>374297</v>
      </c>
      <c r="X27" s="12">
        <v>34759113</v>
      </c>
      <c r="Y27" s="12">
        <v>115461</v>
      </c>
      <c r="Z27" s="12">
        <v>1885752</v>
      </c>
      <c r="AA27" s="12">
        <v>40914</v>
      </c>
      <c r="AB27" s="12">
        <v>34450</v>
      </c>
      <c r="AC27" s="12">
        <v>485931</v>
      </c>
      <c r="AD27" s="12">
        <v>31141528</v>
      </c>
      <c r="AE27" s="12">
        <v>757939</v>
      </c>
      <c r="AF27" s="12">
        <v>1972842</v>
      </c>
      <c r="AG27" s="12">
        <v>344239</v>
      </c>
      <c r="AH27" s="12">
        <v>4245773</v>
      </c>
      <c r="AI27" s="12">
        <v>503114</v>
      </c>
      <c r="AJ27" s="12">
        <v>29211001</v>
      </c>
      <c r="AK27" s="12">
        <v>324673</v>
      </c>
      <c r="AL27" s="12">
        <v>28245648</v>
      </c>
      <c r="AM27" s="12">
        <v>431079</v>
      </c>
      <c r="AN27" s="12">
        <v>5511785</v>
      </c>
      <c r="AO27" s="12">
        <v>263381</v>
      </c>
      <c r="AP27" s="12">
        <v>3228489</v>
      </c>
      <c r="AQ27" s="12">
        <v>54893</v>
      </c>
      <c r="AR27" s="12">
        <v>319646</v>
      </c>
      <c r="AS27" s="12">
        <v>25661</v>
      </c>
      <c r="AT27" s="12">
        <v>75627</v>
      </c>
      <c r="AU27" s="12">
        <v>97834</v>
      </c>
      <c r="AV27" s="12">
        <v>1197185</v>
      </c>
      <c r="AW27" s="12">
        <v>56120</v>
      </c>
      <c r="AX27" s="12">
        <v>444080</v>
      </c>
      <c r="AY27" s="12">
        <v>475824</v>
      </c>
      <c r="AZ27" s="12">
        <v>30418527</v>
      </c>
      <c r="BA27" s="12">
        <v>669723</v>
      </c>
      <c r="BB27" s="12">
        <v>45066186</v>
      </c>
      <c r="BC27" s="12">
        <v>481443</v>
      </c>
      <c r="BD27" s="12">
        <v>19955246</v>
      </c>
      <c r="BE27" s="12">
        <v>341797</v>
      </c>
      <c r="BF27" s="12">
        <v>7600039</v>
      </c>
      <c r="BG27" s="12">
        <v>585035</v>
      </c>
      <c r="BH27" s="12">
        <v>43848352</v>
      </c>
      <c r="BI27" s="12">
        <v>171807</v>
      </c>
      <c r="BJ27" s="12">
        <v>12238956</v>
      </c>
      <c r="BK27" s="12">
        <v>22979</v>
      </c>
      <c r="BL27" s="12">
        <v>104389</v>
      </c>
      <c r="BM27" s="12">
        <v>161044</v>
      </c>
      <c r="BN27" s="12">
        <v>5283817</v>
      </c>
      <c r="BO27" s="12">
        <v>70627</v>
      </c>
      <c r="BP27" s="12">
        <v>1261790</v>
      </c>
      <c r="BQ27" s="12">
        <v>475277</v>
      </c>
      <c r="BR27" s="12">
        <v>688891</v>
      </c>
      <c r="BS27" s="12">
        <v>60399</v>
      </c>
      <c r="BT27" s="12">
        <v>919437</v>
      </c>
      <c r="BU27" s="12">
        <v>104564</v>
      </c>
      <c r="BV27" s="12">
        <v>1220036</v>
      </c>
      <c r="BW27" s="12">
        <v>284288</v>
      </c>
      <c r="BX27" s="12">
        <v>16102841</v>
      </c>
      <c r="BY27" s="12">
        <v>548859</v>
      </c>
      <c r="BZ27" s="12">
        <v>54992854</v>
      </c>
      <c r="CA27" s="12">
        <v>420299</v>
      </c>
      <c r="CB27" s="12">
        <v>21047943</v>
      </c>
      <c r="CC27" s="12">
        <v>205636</v>
      </c>
      <c r="CD27" s="12">
        <v>7651357</v>
      </c>
      <c r="CE27" s="12">
        <v>276713</v>
      </c>
      <c r="CF27" s="12">
        <v>5298333</v>
      </c>
      <c r="CG27" s="12">
        <v>108142</v>
      </c>
      <c r="CH27" s="12">
        <v>3014346</v>
      </c>
      <c r="CI27" s="12">
        <v>5345</v>
      </c>
      <c r="CJ27" s="12">
        <v>24765</v>
      </c>
      <c r="CK27" s="12">
        <v>13564</v>
      </c>
      <c r="CL27" s="12">
        <v>450586</v>
      </c>
      <c r="CM27" s="12">
        <v>3468</v>
      </c>
      <c r="CN27" s="12">
        <v>31939</v>
      </c>
      <c r="CO27" s="12">
        <v>276064</v>
      </c>
      <c r="CP27" s="12">
        <v>10902533</v>
      </c>
      <c r="CQ27" s="12">
        <v>94364</v>
      </c>
      <c r="CR27" s="12">
        <v>2093155</v>
      </c>
      <c r="CS27" s="12">
        <v>575346</v>
      </c>
      <c r="CT27" s="12">
        <v>78502312</v>
      </c>
      <c r="CU27" s="12">
        <v>180677</v>
      </c>
      <c r="CV27" s="12">
        <v>6001626</v>
      </c>
      <c r="CW27" s="12">
        <v>40247</v>
      </c>
      <c r="CX27" s="12">
        <v>2322927</v>
      </c>
      <c r="CY27" s="12">
        <v>4761</v>
      </c>
      <c r="CZ27" s="12">
        <v>69955</v>
      </c>
      <c r="DA27" s="12">
        <v>14468</v>
      </c>
      <c r="DB27" s="12">
        <v>1020289</v>
      </c>
      <c r="DC27" s="12">
        <v>33410</v>
      </c>
      <c r="DD27" s="12">
        <v>1135486</v>
      </c>
      <c r="DE27" s="12">
        <v>72603</v>
      </c>
      <c r="DF27" s="12">
        <v>684699</v>
      </c>
      <c r="DG27" s="12">
        <v>295195</v>
      </c>
      <c r="DH27" s="12">
        <v>7997846</v>
      </c>
      <c r="DI27" s="12">
        <v>295040</v>
      </c>
      <c r="DJ27" s="12">
        <v>6789466</v>
      </c>
      <c r="DK27" s="12">
        <v>19237</v>
      </c>
      <c r="DL27" s="12">
        <v>1695816</v>
      </c>
      <c r="DM27" s="12">
        <v>257686</v>
      </c>
      <c r="DN27" s="12">
        <v>4462820</v>
      </c>
      <c r="DO27" s="12">
        <v>19155</v>
      </c>
      <c r="DP27" s="12">
        <v>560510</v>
      </c>
      <c r="DQ27" s="12">
        <v>11933</v>
      </c>
      <c r="DR27" s="12">
        <v>1151187</v>
      </c>
      <c r="DS27" s="12">
        <v>55399</v>
      </c>
      <c r="DT27" s="12">
        <v>3618803</v>
      </c>
      <c r="DU27" s="12">
        <v>13429</v>
      </c>
      <c r="DV27" s="12">
        <v>455928</v>
      </c>
      <c r="DW27" s="12">
        <v>9146</v>
      </c>
      <c r="DX27" s="12">
        <v>19831</v>
      </c>
      <c r="DY27" s="12">
        <v>801761</v>
      </c>
      <c r="DZ27" s="12">
        <v>13904269</v>
      </c>
      <c r="EA27" s="12">
        <v>49781</v>
      </c>
      <c r="EB27" s="12">
        <v>12149</v>
      </c>
      <c r="EC27" s="26">
        <v>0</v>
      </c>
      <c r="ED27" s="26">
        <v>0</v>
      </c>
      <c r="EE27" s="12">
        <v>81008</v>
      </c>
      <c r="EF27" s="12">
        <v>368779</v>
      </c>
      <c r="EG27" s="12">
        <v>19146</v>
      </c>
      <c r="EH27" s="12">
        <v>125630</v>
      </c>
      <c r="EI27" s="12">
        <v>536369</v>
      </c>
      <c r="EJ27" s="12">
        <v>2315446</v>
      </c>
      <c r="EK27" s="12">
        <v>177997</v>
      </c>
      <c r="EL27" s="12">
        <v>5307847</v>
      </c>
      <c r="EM27" s="12">
        <v>270421</v>
      </c>
      <c r="EN27" s="12">
        <v>2806406</v>
      </c>
      <c r="EO27" s="12">
        <v>24193</v>
      </c>
      <c r="EP27" s="12">
        <v>7250</v>
      </c>
      <c r="EQ27" s="12">
        <v>37219</v>
      </c>
      <c r="ER27" s="12">
        <v>1463541</v>
      </c>
      <c r="ES27" s="12">
        <v>54010</v>
      </c>
      <c r="ET27" s="12">
        <v>476529</v>
      </c>
      <c r="EU27" s="12">
        <v>0</v>
      </c>
      <c r="EV27" s="12">
        <v>0</v>
      </c>
      <c r="EW27" s="12">
        <v>0</v>
      </c>
      <c r="EX27" s="12">
        <v>0</v>
      </c>
      <c r="EY27" s="12">
        <v>71061</v>
      </c>
      <c r="EZ27" s="12">
        <v>815572</v>
      </c>
      <c r="FA27" s="27">
        <v>140</v>
      </c>
      <c r="FB27" s="27">
        <v>544</v>
      </c>
      <c r="FC27" s="12">
        <v>185</v>
      </c>
      <c r="FD27" s="12">
        <v>5785</v>
      </c>
      <c r="FE27" s="12">
        <v>4452</v>
      </c>
      <c r="FF27" s="12">
        <v>182796</v>
      </c>
      <c r="FG27" s="12">
        <v>70367</v>
      </c>
      <c r="FH27" s="12">
        <v>708562</v>
      </c>
      <c r="FI27" s="12">
        <v>20555</v>
      </c>
      <c r="FJ27" s="12">
        <v>36891</v>
      </c>
      <c r="FK27" s="12">
        <v>1866973</v>
      </c>
      <c r="FL27" s="12">
        <v>104534351</v>
      </c>
      <c r="FM27" s="12">
        <v>5729535</v>
      </c>
      <c r="FN27" s="12">
        <v>20826298</v>
      </c>
      <c r="FO27" s="27">
        <v>489</v>
      </c>
      <c r="FP27" s="27">
        <v>5994</v>
      </c>
      <c r="FQ27" s="12">
        <v>1933652</v>
      </c>
      <c r="FR27" s="12">
        <v>519029313</v>
      </c>
      <c r="FS27" s="12">
        <v>1724315</v>
      </c>
      <c r="FT27" s="12">
        <v>13225899</v>
      </c>
      <c r="FU27" s="12">
        <v>1934519</v>
      </c>
      <c r="FV27" s="13">
        <v>138466098</v>
      </c>
    </row>
    <row r="28" spans="1:178" ht="15.75" customHeight="1">
      <c r="A28" s="11" t="s">
        <v>21</v>
      </c>
      <c r="B28" s="12">
        <v>544224</v>
      </c>
      <c r="C28" s="12">
        <v>368353583</v>
      </c>
      <c r="D28" s="33">
        <f>SUM(B$12:B28)/D$11</f>
        <v>0.9982047359557397</v>
      </c>
      <c r="E28" s="34">
        <f t="shared" si="0"/>
        <v>647044.5572697172</v>
      </c>
      <c r="F28" s="33">
        <f>SUMPRODUCT(B$12:B28,E$12:E28)/(1000*F$11)</f>
        <v>0.8901026714672015</v>
      </c>
      <c r="G28" s="12">
        <v>544224</v>
      </c>
      <c r="H28" s="12">
        <v>376241249</v>
      </c>
      <c r="I28" s="12">
        <v>467009</v>
      </c>
      <c r="J28" s="12">
        <v>206877573</v>
      </c>
      <c r="K28" s="12">
        <v>519903</v>
      </c>
      <c r="L28" s="12">
        <v>9259771</v>
      </c>
      <c r="M28" s="12">
        <v>240177</v>
      </c>
      <c r="N28" s="12">
        <v>7600674</v>
      </c>
      <c r="O28" s="12">
        <v>442291</v>
      </c>
      <c r="P28" s="12">
        <v>13826318</v>
      </c>
      <c r="Q28" s="12">
        <v>422615</v>
      </c>
      <c r="R28" s="12">
        <v>10537883</v>
      </c>
      <c r="S28" s="12">
        <v>156539</v>
      </c>
      <c r="T28" s="12">
        <v>1219824</v>
      </c>
      <c r="U28" s="12">
        <v>486</v>
      </c>
      <c r="V28" s="12">
        <v>129886</v>
      </c>
      <c r="W28" s="12">
        <v>105684</v>
      </c>
      <c r="X28" s="12">
        <v>17447161</v>
      </c>
      <c r="Y28" s="12">
        <v>34281</v>
      </c>
      <c r="Z28" s="12">
        <v>993629</v>
      </c>
      <c r="AA28" s="12">
        <v>8040</v>
      </c>
      <c r="AB28" s="12">
        <v>13392</v>
      </c>
      <c r="AC28" s="12">
        <v>176933</v>
      </c>
      <c r="AD28" s="12">
        <v>29561482</v>
      </c>
      <c r="AE28" s="12">
        <v>253419</v>
      </c>
      <c r="AF28" s="12">
        <v>693532</v>
      </c>
      <c r="AG28" s="12">
        <v>131616</v>
      </c>
      <c r="AH28" s="12">
        <v>3723797</v>
      </c>
      <c r="AI28" s="12">
        <v>194286</v>
      </c>
      <c r="AJ28" s="12">
        <v>21012161</v>
      </c>
      <c r="AK28" s="12">
        <v>142324</v>
      </c>
      <c r="AL28" s="12">
        <v>20835831</v>
      </c>
      <c r="AM28" s="12">
        <v>173818</v>
      </c>
      <c r="AN28" s="12">
        <v>4210830</v>
      </c>
      <c r="AO28" s="12">
        <v>94721</v>
      </c>
      <c r="AP28" s="12">
        <v>2044163</v>
      </c>
      <c r="AQ28" s="12">
        <v>32683</v>
      </c>
      <c r="AR28" s="12">
        <v>421170</v>
      </c>
      <c r="AS28" s="12">
        <v>21807</v>
      </c>
      <c r="AT28" s="12">
        <v>110792</v>
      </c>
      <c r="AU28" s="12">
        <v>57477</v>
      </c>
      <c r="AV28" s="12">
        <v>1551727</v>
      </c>
      <c r="AW28" s="12">
        <v>33003</v>
      </c>
      <c r="AX28" s="12">
        <v>481305</v>
      </c>
      <c r="AY28" s="12">
        <v>178271</v>
      </c>
      <c r="AZ28" s="12">
        <v>29280374</v>
      </c>
      <c r="BA28" s="12">
        <v>231712</v>
      </c>
      <c r="BB28" s="12">
        <v>29084394</v>
      </c>
      <c r="BC28" s="12">
        <v>183469</v>
      </c>
      <c r="BD28" s="12">
        <v>18006680</v>
      </c>
      <c r="BE28" s="12">
        <v>121001</v>
      </c>
      <c r="BF28" s="12">
        <v>5498057</v>
      </c>
      <c r="BG28" s="12">
        <v>225185</v>
      </c>
      <c r="BH28" s="12">
        <v>29400305</v>
      </c>
      <c r="BI28" s="12">
        <v>87208</v>
      </c>
      <c r="BJ28" s="12">
        <v>10255029</v>
      </c>
      <c r="BK28" s="12">
        <v>18910</v>
      </c>
      <c r="BL28" s="12">
        <v>150734</v>
      </c>
      <c r="BM28" s="12">
        <v>90609</v>
      </c>
      <c r="BN28" s="12">
        <v>7458771</v>
      </c>
      <c r="BO28" s="12">
        <v>37695</v>
      </c>
      <c r="BP28" s="12">
        <v>935077</v>
      </c>
      <c r="BQ28" s="12">
        <v>199014</v>
      </c>
      <c r="BR28" s="12">
        <v>459674</v>
      </c>
      <c r="BS28" s="12">
        <v>36717</v>
      </c>
      <c r="BT28" s="12">
        <v>892822</v>
      </c>
      <c r="BU28" s="12">
        <v>61518</v>
      </c>
      <c r="BV28" s="12">
        <v>884775</v>
      </c>
      <c r="BW28" s="12">
        <v>73274</v>
      </c>
      <c r="BX28" s="12">
        <v>5788407</v>
      </c>
      <c r="BY28" s="12">
        <v>130185</v>
      </c>
      <c r="BZ28" s="12">
        <v>18353712</v>
      </c>
      <c r="CA28" s="12">
        <v>92547</v>
      </c>
      <c r="CB28" s="12">
        <v>5085121</v>
      </c>
      <c r="CC28" s="12">
        <v>73782</v>
      </c>
      <c r="CD28" s="12">
        <v>5181331</v>
      </c>
      <c r="CE28" s="12">
        <v>83073</v>
      </c>
      <c r="CF28" s="12">
        <v>2122838</v>
      </c>
      <c r="CG28" s="12">
        <v>53821</v>
      </c>
      <c r="CH28" s="12">
        <v>2141821</v>
      </c>
      <c r="CI28" s="12">
        <v>2120</v>
      </c>
      <c r="CJ28" s="12">
        <v>31329</v>
      </c>
      <c r="CK28" s="12">
        <v>4696</v>
      </c>
      <c r="CL28" s="12">
        <v>195601</v>
      </c>
      <c r="CM28" s="12">
        <v>912</v>
      </c>
      <c r="CN28" s="12">
        <v>7338</v>
      </c>
      <c r="CO28" s="12">
        <v>113236</v>
      </c>
      <c r="CP28" s="12">
        <v>7389133</v>
      </c>
      <c r="CQ28" s="12">
        <v>37669</v>
      </c>
      <c r="CR28" s="12">
        <v>1003451</v>
      </c>
      <c r="CS28" s="12">
        <v>255361</v>
      </c>
      <c r="CT28" s="12">
        <v>78992067</v>
      </c>
      <c r="CU28" s="12">
        <v>67234</v>
      </c>
      <c r="CV28" s="12">
        <v>4857761</v>
      </c>
      <c r="CW28" s="12">
        <v>19176</v>
      </c>
      <c r="CX28" s="12">
        <v>2360716</v>
      </c>
      <c r="CY28" s="12">
        <v>2554</v>
      </c>
      <c r="CZ28" s="12">
        <v>113447</v>
      </c>
      <c r="DA28" s="12">
        <v>4645</v>
      </c>
      <c r="DB28" s="12">
        <v>435946</v>
      </c>
      <c r="DC28" s="12">
        <v>11762</v>
      </c>
      <c r="DD28" s="12">
        <v>608523</v>
      </c>
      <c r="DE28" s="12">
        <v>10596</v>
      </c>
      <c r="DF28" s="12">
        <v>116123</v>
      </c>
      <c r="DG28" s="12">
        <v>83500</v>
      </c>
      <c r="DH28" s="12">
        <v>2405077</v>
      </c>
      <c r="DI28" s="12">
        <v>83493</v>
      </c>
      <c r="DJ28" s="12">
        <v>2044233</v>
      </c>
      <c r="DK28" s="12">
        <v>9143</v>
      </c>
      <c r="DL28" s="12">
        <v>812214</v>
      </c>
      <c r="DM28" s="12">
        <v>103726</v>
      </c>
      <c r="DN28" s="12">
        <v>3413830</v>
      </c>
      <c r="DO28" s="12">
        <v>10285</v>
      </c>
      <c r="DP28" s="12">
        <v>463499</v>
      </c>
      <c r="DQ28" s="12">
        <v>4411</v>
      </c>
      <c r="DR28" s="12">
        <v>828568</v>
      </c>
      <c r="DS28" s="12">
        <v>15921</v>
      </c>
      <c r="DT28" s="12">
        <v>2433046</v>
      </c>
      <c r="DU28" s="12">
        <v>7245</v>
      </c>
      <c r="DV28" s="12">
        <v>209080</v>
      </c>
      <c r="DW28" s="26">
        <v>2433</v>
      </c>
      <c r="DX28" s="26">
        <v>6376</v>
      </c>
      <c r="DY28" s="12">
        <v>281866</v>
      </c>
      <c r="DZ28" s="12">
        <v>7887666</v>
      </c>
      <c r="EA28" s="12">
        <v>8062</v>
      </c>
      <c r="EB28" s="12">
        <v>2036</v>
      </c>
      <c r="EC28" s="27">
        <v>184</v>
      </c>
      <c r="ED28" s="27">
        <v>232</v>
      </c>
      <c r="EE28" s="12">
        <v>32763</v>
      </c>
      <c r="EF28" s="12">
        <v>168855</v>
      </c>
      <c r="EG28" s="12">
        <v>3387</v>
      </c>
      <c r="EH28" s="12">
        <v>30714</v>
      </c>
      <c r="EI28" s="12">
        <v>192418</v>
      </c>
      <c r="EJ28" s="12">
        <v>1162277</v>
      </c>
      <c r="EK28" s="12">
        <v>72029</v>
      </c>
      <c r="EL28" s="12">
        <v>3059135</v>
      </c>
      <c r="EM28" s="12">
        <v>117786</v>
      </c>
      <c r="EN28" s="12">
        <v>1401902</v>
      </c>
      <c r="EO28" s="12">
        <v>5107</v>
      </c>
      <c r="EP28" s="12">
        <v>3488</v>
      </c>
      <c r="EQ28" s="12">
        <v>12864</v>
      </c>
      <c r="ER28" s="12">
        <v>847787</v>
      </c>
      <c r="ES28" s="12">
        <v>14165</v>
      </c>
      <c r="ET28" s="12">
        <v>133360</v>
      </c>
      <c r="EU28" s="12">
        <v>0</v>
      </c>
      <c r="EV28" s="12">
        <v>0</v>
      </c>
      <c r="EW28" s="12">
        <v>0</v>
      </c>
      <c r="EX28" s="12">
        <v>0</v>
      </c>
      <c r="EY28" s="12">
        <v>41047</v>
      </c>
      <c r="EZ28" s="12">
        <v>995583</v>
      </c>
      <c r="FA28" s="27">
        <v>88</v>
      </c>
      <c r="FB28" s="27">
        <v>223</v>
      </c>
      <c r="FC28" s="12">
        <v>401</v>
      </c>
      <c r="FD28" s="12">
        <v>18851</v>
      </c>
      <c r="FE28" s="26">
        <v>1227</v>
      </c>
      <c r="FF28" s="26">
        <v>220514</v>
      </c>
      <c r="FG28" s="12">
        <v>16167</v>
      </c>
      <c r="FH28" s="12">
        <v>163745</v>
      </c>
      <c r="FI28" s="12">
        <v>4245</v>
      </c>
      <c r="FJ28" s="12">
        <v>7168</v>
      </c>
      <c r="FK28" s="12">
        <v>527916</v>
      </c>
      <c r="FL28" s="12">
        <v>53584508</v>
      </c>
      <c r="FM28" s="12">
        <v>1652755</v>
      </c>
      <c r="FN28" s="12">
        <v>5980913</v>
      </c>
      <c r="FO28" s="12">
        <v>0</v>
      </c>
      <c r="FP28" s="12">
        <v>0</v>
      </c>
      <c r="FQ28" s="12">
        <v>542635</v>
      </c>
      <c r="FR28" s="12">
        <v>309036735</v>
      </c>
      <c r="FS28" s="12">
        <v>360424</v>
      </c>
      <c r="FT28" s="12">
        <v>4886395</v>
      </c>
      <c r="FU28" s="12">
        <v>543480</v>
      </c>
      <c r="FV28" s="13">
        <v>91648889</v>
      </c>
    </row>
    <row r="29" spans="1:178" ht="15.75" customHeight="1">
      <c r="A29" s="11" t="s">
        <v>45</v>
      </c>
      <c r="B29" s="12">
        <v>126941</v>
      </c>
      <c r="C29" s="12">
        <v>153289160</v>
      </c>
      <c r="D29" s="33">
        <f>SUM(B$12:B29)/D$11</f>
        <v>0.9990175901438845</v>
      </c>
      <c r="E29" s="34">
        <f t="shared" si="0"/>
        <v>1154400.5073602793</v>
      </c>
      <c r="F29" s="33">
        <f>SUMPRODUCT(B$12:B29,E$12:E29)/(1000*F$11)</f>
        <v>0.9083056274653923</v>
      </c>
      <c r="G29" s="12">
        <v>126941</v>
      </c>
      <c r="H29" s="12">
        <v>156131116</v>
      </c>
      <c r="I29" s="12">
        <v>105231</v>
      </c>
      <c r="J29" s="12">
        <v>71025863</v>
      </c>
      <c r="K29" s="12">
        <v>124755</v>
      </c>
      <c r="L29" s="12">
        <v>4358893</v>
      </c>
      <c r="M29" s="12">
        <v>70745</v>
      </c>
      <c r="N29" s="12">
        <v>3618597</v>
      </c>
      <c r="O29" s="12">
        <v>110544</v>
      </c>
      <c r="P29" s="12">
        <v>7289100</v>
      </c>
      <c r="Q29" s="12">
        <v>106278</v>
      </c>
      <c r="R29" s="12">
        <v>5697054</v>
      </c>
      <c r="S29" s="12">
        <v>50557</v>
      </c>
      <c r="T29" s="12">
        <v>630345</v>
      </c>
      <c r="U29" s="12">
        <v>178</v>
      </c>
      <c r="V29" s="12">
        <v>64282</v>
      </c>
      <c r="W29" s="12">
        <v>24005</v>
      </c>
      <c r="X29" s="12">
        <v>5671846</v>
      </c>
      <c r="Y29" s="12">
        <v>8383</v>
      </c>
      <c r="Z29" s="12">
        <v>471565</v>
      </c>
      <c r="AA29" s="12">
        <v>1013</v>
      </c>
      <c r="AB29" s="12">
        <v>1649</v>
      </c>
      <c r="AC29" s="12">
        <v>50105</v>
      </c>
      <c r="AD29" s="12">
        <v>18487902</v>
      </c>
      <c r="AE29" s="12">
        <v>60462</v>
      </c>
      <c r="AF29" s="12">
        <v>169413</v>
      </c>
      <c r="AG29" s="12">
        <v>35860</v>
      </c>
      <c r="AH29" s="12">
        <v>1816188</v>
      </c>
      <c r="AI29" s="12">
        <v>53667</v>
      </c>
      <c r="AJ29" s="12">
        <v>9097679</v>
      </c>
      <c r="AK29" s="12">
        <v>41565</v>
      </c>
      <c r="AL29" s="12">
        <v>9249062</v>
      </c>
      <c r="AM29" s="12">
        <v>47447</v>
      </c>
      <c r="AN29" s="12">
        <v>1828301</v>
      </c>
      <c r="AO29" s="12">
        <v>25038</v>
      </c>
      <c r="AP29" s="12">
        <v>748545</v>
      </c>
      <c r="AQ29" s="12">
        <v>11778</v>
      </c>
      <c r="AR29" s="12">
        <v>249545</v>
      </c>
      <c r="AS29" s="12">
        <v>7678</v>
      </c>
      <c r="AT29" s="12">
        <v>53224</v>
      </c>
      <c r="AU29" s="12">
        <v>24504</v>
      </c>
      <c r="AV29" s="12">
        <v>922967</v>
      </c>
      <c r="AW29" s="12">
        <v>11356</v>
      </c>
      <c r="AX29" s="12">
        <v>231472</v>
      </c>
      <c r="AY29" s="12">
        <v>51646</v>
      </c>
      <c r="AZ29" s="12">
        <v>18367437</v>
      </c>
      <c r="BA29" s="12">
        <v>55031</v>
      </c>
      <c r="BB29" s="12">
        <v>11438981</v>
      </c>
      <c r="BC29" s="12">
        <v>53274</v>
      </c>
      <c r="BD29" s="12">
        <v>10639673</v>
      </c>
      <c r="BE29" s="12">
        <v>28974</v>
      </c>
      <c r="BF29" s="12">
        <v>1890149</v>
      </c>
      <c r="BG29" s="12">
        <v>60154</v>
      </c>
      <c r="BH29" s="12">
        <v>12417673</v>
      </c>
      <c r="BI29" s="12">
        <v>28648</v>
      </c>
      <c r="BJ29" s="12">
        <v>6087005</v>
      </c>
      <c r="BK29" s="12">
        <v>6392</v>
      </c>
      <c r="BL29" s="12">
        <v>68693</v>
      </c>
      <c r="BM29" s="12">
        <v>33392</v>
      </c>
      <c r="BN29" s="12">
        <v>4953801</v>
      </c>
      <c r="BO29" s="12">
        <v>13316</v>
      </c>
      <c r="BP29" s="12">
        <v>565627</v>
      </c>
      <c r="BQ29" s="12">
        <v>57930</v>
      </c>
      <c r="BR29" s="12">
        <v>190121</v>
      </c>
      <c r="BS29" s="12">
        <v>12029</v>
      </c>
      <c r="BT29" s="12">
        <v>420863</v>
      </c>
      <c r="BU29" s="12">
        <v>21456</v>
      </c>
      <c r="BV29" s="12">
        <v>439604</v>
      </c>
      <c r="BW29" s="12">
        <v>17093</v>
      </c>
      <c r="BX29" s="12">
        <v>2151302</v>
      </c>
      <c r="BY29" s="12">
        <v>32227</v>
      </c>
      <c r="BZ29" s="12">
        <v>6135688</v>
      </c>
      <c r="CA29" s="12">
        <v>22322</v>
      </c>
      <c r="CB29" s="12">
        <v>1480942</v>
      </c>
      <c r="CC29" s="12">
        <v>18399</v>
      </c>
      <c r="CD29" s="12">
        <v>1825330</v>
      </c>
      <c r="CE29" s="12">
        <v>20523</v>
      </c>
      <c r="CF29" s="12">
        <v>748748</v>
      </c>
      <c r="CG29" s="12">
        <v>17749</v>
      </c>
      <c r="CH29" s="12">
        <v>1033421</v>
      </c>
      <c r="CI29" s="12">
        <v>847</v>
      </c>
      <c r="CJ29" s="12">
        <v>4829</v>
      </c>
      <c r="CK29" s="12">
        <v>1021</v>
      </c>
      <c r="CL29" s="12">
        <v>32819</v>
      </c>
      <c r="CM29" s="12">
        <v>250</v>
      </c>
      <c r="CN29" s="12">
        <v>3696</v>
      </c>
      <c r="CO29" s="12">
        <v>30921</v>
      </c>
      <c r="CP29" s="12">
        <v>2862660</v>
      </c>
      <c r="CQ29" s="12">
        <v>10669</v>
      </c>
      <c r="CR29" s="12">
        <v>419225</v>
      </c>
      <c r="CS29" s="12">
        <v>70690</v>
      </c>
      <c r="CT29" s="12">
        <v>41588681</v>
      </c>
      <c r="CU29" s="12">
        <v>18558</v>
      </c>
      <c r="CV29" s="12">
        <v>2286273</v>
      </c>
      <c r="CW29" s="12">
        <v>5870</v>
      </c>
      <c r="CX29" s="12">
        <v>1229436</v>
      </c>
      <c r="CY29" s="12">
        <v>1017</v>
      </c>
      <c r="CZ29" s="12">
        <v>64737</v>
      </c>
      <c r="DA29" s="12">
        <v>912</v>
      </c>
      <c r="DB29" s="12">
        <v>130423</v>
      </c>
      <c r="DC29" s="12">
        <v>3063</v>
      </c>
      <c r="DD29" s="12">
        <v>242014</v>
      </c>
      <c r="DE29" s="12">
        <v>1741</v>
      </c>
      <c r="DF29" s="12">
        <v>23242</v>
      </c>
      <c r="DG29" s="12">
        <v>21068</v>
      </c>
      <c r="DH29" s="12">
        <v>622775</v>
      </c>
      <c r="DI29" s="12">
        <v>21065</v>
      </c>
      <c r="DJ29" s="12">
        <v>529330</v>
      </c>
      <c r="DK29" s="12">
        <v>1973</v>
      </c>
      <c r="DL29" s="12">
        <v>166487</v>
      </c>
      <c r="DM29" s="12">
        <v>29404</v>
      </c>
      <c r="DN29" s="12">
        <v>1636147</v>
      </c>
      <c r="DO29" s="12">
        <v>2280</v>
      </c>
      <c r="DP29" s="12">
        <v>128451</v>
      </c>
      <c r="DQ29" s="12">
        <v>1647</v>
      </c>
      <c r="DR29" s="12">
        <v>505470</v>
      </c>
      <c r="DS29" s="12">
        <v>4052</v>
      </c>
      <c r="DT29" s="12">
        <v>1362394</v>
      </c>
      <c r="DU29" s="12">
        <v>3859</v>
      </c>
      <c r="DV29" s="12">
        <v>78015</v>
      </c>
      <c r="DW29" s="26">
        <v>0</v>
      </c>
      <c r="DX29" s="26">
        <v>0</v>
      </c>
      <c r="DY29" s="12">
        <v>72860</v>
      </c>
      <c r="DZ29" s="12">
        <v>2841956</v>
      </c>
      <c r="EA29" s="12">
        <v>915</v>
      </c>
      <c r="EB29" s="12">
        <v>217</v>
      </c>
      <c r="EC29" s="12">
        <v>0</v>
      </c>
      <c r="ED29" s="12">
        <v>0</v>
      </c>
      <c r="EE29" s="12">
        <v>7457</v>
      </c>
      <c r="EF29" s="12">
        <v>38735</v>
      </c>
      <c r="EG29" s="12">
        <v>718</v>
      </c>
      <c r="EH29" s="12">
        <v>8744</v>
      </c>
      <c r="EI29" s="12">
        <v>48888</v>
      </c>
      <c r="EJ29" s="12">
        <v>412434</v>
      </c>
      <c r="EK29" s="12">
        <v>18756</v>
      </c>
      <c r="EL29" s="12">
        <v>928455</v>
      </c>
      <c r="EM29" s="12">
        <v>32820</v>
      </c>
      <c r="EN29" s="12">
        <v>406118</v>
      </c>
      <c r="EO29" s="12">
        <v>1352</v>
      </c>
      <c r="EP29" s="12">
        <v>749</v>
      </c>
      <c r="EQ29" s="12">
        <v>3634</v>
      </c>
      <c r="ER29" s="12">
        <v>336644</v>
      </c>
      <c r="ES29" s="12">
        <v>3758</v>
      </c>
      <c r="ET29" s="12">
        <v>35326</v>
      </c>
      <c r="EU29" s="12">
        <v>0</v>
      </c>
      <c r="EV29" s="12">
        <v>0</v>
      </c>
      <c r="EW29" s="12">
        <v>0</v>
      </c>
      <c r="EX29" s="12">
        <v>0</v>
      </c>
      <c r="EY29" s="12">
        <v>14323</v>
      </c>
      <c r="EZ29" s="12">
        <v>649036</v>
      </c>
      <c r="FA29" s="27">
        <v>19</v>
      </c>
      <c r="FB29" s="27">
        <v>77</v>
      </c>
      <c r="FC29" s="12">
        <v>230</v>
      </c>
      <c r="FD29" s="12">
        <v>10480</v>
      </c>
      <c r="FE29" s="26">
        <v>0</v>
      </c>
      <c r="FF29" s="26">
        <v>0</v>
      </c>
      <c r="FG29" s="12">
        <v>2957</v>
      </c>
      <c r="FH29" s="12">
        <v>29585</v>
      </c>
      <c r="FI29" s="12">
        <v>726</v>
      </c>
      <c r="FJ29" s="12">
        <v>1397</v>
      </c>
      <c r="FK29" s="12">
        <v>123984</v>
      </c>
      <c r="FL29" s="12">
        <v>20913652</v>
      </c>
      <c r="FM29" s="12">
        <v>378846</v>
      </c>
      <c r="FN29" s="12">
        <v>1374067</v>
      </c>
      <c r="FO29" s="27">
        <v>19</v>
      </c>
      <c r="FP29" s="27">
        <v>8760</v>
      </c>
      <c r="FQ29" s="12">
        <v>126631</v>
      </c>
      <c r="FR29" s="12">
        <v>131137821</v>
      </c>
      <c r="FS29" s="12">
        <v>41556</v>
      </c>
      <c r="FT29" s="12">
        <v>1019323</v>
      </c>
      <c r="FU29" s="12">
        <v>126777</v>
      </c>
      <c r="FV29" s="13">
        <v>39438609</v>
      </c>
    </row>
    <row r="30" spans="1:178" ht="15.75" customHeight="1">
      <c r="A30" s="11" t="s">
        <v>46</v>
      </c>
      <c r="B30" s="12">
        <v>51550</v>
      </c>
      <c r="C30" s="12">
        <v>88557580</v>
      </c>
      <c r="D30" s="33">
        <f>SUM(B$12:B30)/D$11</f>
        <v>0.9993476854905325</v>
      </c>
      <c r="E30" s="34">
        <f t="shared" si="0"/>
        <v>1642268.0745010236</v>
      </c>
      <c r="F30" s="33">
        <f>SUMPRODUCT(B$12:B30,E$12:E30)/(1000*F$11)</f>
        <v>0.9188217639752816</v>
      </c>
      <c r="G30" s="12">
        <v>51550</v>
      </c>
      <c r="H30" s="12">
        <v>90092775</v>
      </c>
      <c r="I30" s="12">
        <v>42501</v>
      </c>
      <c r="J30" s="12">
        <v>37181240</v>
      </c>
      <c r="K30" s="12">
        <v>50806</v>
      </c>
      <c r="L30" s="12">
        <v>2600623</v>
      </c>
      <c r="M30" s="12">
        <v>31063</v>
      </c>
      <c r="N30" s="12">
        <v>2102429</v>
      </c>
      <c r="O30" s="12">
        <v>46058</v>
      </c>
      <c r="P30" s="12">
        <v>4483630</v>
      </c>
      <c r="Q30" s="12">
        <v>44394</v>
      </c>
      <c r="R30" s="12">
        <v>3547665</v>
      </c>
      <c r="S30" s="12">
        <v>23038</v>
      </c>
      <c r="T30" s="12">
        <v>423805</v>
      </c>
      <c r="U30" s="27">
        <v>66</v>
      </c>
      <c r="V30" s="27">
        <v>32186</v>
      </c>
      <c r="W30" s="12">
        <v>8565</v>
      </c>
      <c r="X30" s="12">
        <v>2612127</v>
      </c>
      <c r="Y30" s="12">
        <v>3275</v>
      </c>
      <c r="Z30" s="12">
        <v>261521</v>
      </c>
      <c r="AA30" s="12">
        <v>530</v>
      </c>
      <c r="AB30" s="12">
        <v>1405</v>
      </c>
      <c r="AC30" s="12">
        <v>21468</v>
      </c>
      <c r="AD30" s="12">
        <v>12460394</v>
      </c>
      <c r="AE30" s="12">
        <v>24907</v>
      </c>
      <c r="AF30" s="12">
        <v>70318</v>
      </c>
      <c r="AG30" s="12">
        <v>15790</v>
      </c>
      <c r="AH30" s="12">
        <v>1302656</v>
      </c>
      <c r="AI30" s="12">
        <v>22586</v>
      </c>
      <c r="AJ30" s="12">
        <v>5362778</v>
      </c>
      <c r="AK30" s="12">
        <v>18070</v>
      </c>
      <c r="AL30" s="12">
        <v>5193107</v>
      </c>
      <c r="AM30" s="12">
        <v>20637</v>
      </c>
      <c r="AN30" s="12">
        <v>1088101</v>
      </c>
      <c r="AO30" s="12">
        <v>10537</v>
      </c>
      <c r="AP30" s="12">
        <v>640505</v>
      </c>
      <c r="AQ30" s="12">
        <v>6101</v>
      </c>
      <c r="AR30" s="12">
        <v>196536</v>
      </c>
      <c r="AS30" s="12">
        <v>4416</v>
      </c>
      <c r="AT30" s="12">
        <v>61731</v>
      </c>
      <c r="AU30" s="12">
        <v>11937</v>
      </c>
      <c r="AV30" s="12">
        <v>703271</v>
      </c>
      <c r="AW30" s="12">
        <v>5278</v>
      </c>
      <c r="AX30" s="12">
        <v>152687</v>
      </c>
      <c r="AY30" s="12">
        <v>22428</v>
      </c>
      <c r="AZ30" s="12">
        <v>12106969</v>
      </c>
      <c r="BA30" s="12">
        <v>22320</v>
      </c>
      <c r="BB30" s="12">
        <v>6246458</v>
      </c>
      <c r="BC30" s="12">
        <v>22832</v>
      </c>
      <c r="BD30" s="12">
        <v>6458630</v>
      </c>
      <c r="BE30" s="12">
        <v>12022</v>
      </c>
      <c r="BF30" s="12">
        <v>1252654</v>
      </c>
      <c r="BG30" s="12">
        <v>25207</v>
      </c>
      <c r="BH30" s="12">
        <v>7013453</v>
      </c>
      <c r="BI30" s="12">
        <v>13703</v>
      </c>
      <c r="BJ30" s="12">
        <v>4137485</v>
      </c>
      <c r="BK30" s="12">
        <v>3637</v>
      </c>
      <c r="BL30" s="12">
        <v>84044</v>
      </c>
      <c r="BM30" s="12">
        <v>16538</v>
      </c>
      <c r="BN30" s="12">
        <v>3811404</v>
      </c>
      <c r="BO30" s="12">
        <v>5542</v>
      </c>
      <c r="BP30" s="12">
        <v>310856</v>
      </c>
      <c r="BQ30" s="12">
        <v>25077</v>
      </c>
      <c r="BR30" s="12">
        <v>113998</v>
      </c>
      <c r="BS30" s="12">
        <v>6535</v>
      </c>
      <c r="BT30" s="12">
        <v>287368</v>
      </c>
      <c r="BU30" s="12">
        <v>9837</v>
      </c>
      <c r="BV30" s="12">
        <v>236836</v>
      </c>
      <c r="BW30" s="12">
        <v>7113</v>
      </c>
      <c r="BX30" s="12">
        <v>1269891</v>
      </c>
      <c r="BY30" s="12">
        <v>12871</v>
      </c>
      <c r="BZ30" s="12">
        <v>2779064</v>
      </c>
      <c r="CA30" s="12">
        <v>9027</v>
      </c>
      <c r="CB30" s="12">
        <v>619822</v>
      </c>
      <c r="CC30" s="12">
        <v>7804</v>
      </c>
      <c r="CD30" s="12">
        <v>966354</v>
      </c>
      <c r="CE30" s="12">
        <v>8139</v>
      </c>
      <c r="CF30" s="12">
        <v>354691</v>
      </c>
      <c r="CG30" s="12">
        <v>8818</v>
      </c>
      <c r="CH30" s="12">
        <v>594766</v>
      </c>
      <c r="CI30" s="12">
        <v>571</v>
      </c>
      <c r="CJ30" s="12">
        <v>3381</v>
      </c>
      <c r="CK30" s="12">
        <v>476</v>
      </c>
      <c r="CL30" s="12">
        <v>13621</v>
      </c>
      <c r="CM30" s="12">
        <v>200</v>
      </c>
      <c r="CN30" s="12">
        <v>2824</v>
      </c>
      <c r="CO30" s="12">
        <v>14309</v>
      </c>
      <c r="CP30" s="12">
        <v>1557372</v>
      </c>
      <c r="CQ30" s="12">
        <v>4736</v>
      </c>
      <c r="CR30" s="12">
        <v>213335</v>
      </c>
      <c r="CS30" s="12">
        <v>30091</v>
      </c>
      <c r="CT30" s="12">
        <v>26834583</v>
      </c>
      <c r="CU30" s="12">
        <v>8476</v>
      </c>
      <c r="CV30" s="12">
        <v>1403126</v>
      </c>
      <c r="CW30" s="12">
        <v>2752</v>
      </c>
      <c r="CX30" s="12">
        <v>674036</v>
      </c>
      <c r="CY30" s="12">
        <v>545</v>
      </c>
      <c r="CZ30" s="12">
        <v>30894</v>
      </c>
      <c r="DA30" s="12">
        <v>473</v>
      </c>
      <c r="DB30" s="12">
        <v>64645</v>
      </c>
      <c r="DC30" s="12">
        <v>1186</v>
      </c>
      <c r="DD30" s="12">
        <v>157599</v>
      </c>
      <c r="DE30" s="12">
        <v>671</v>
      </c>
      <c r="DF30" s="12">
        <v>7975</v>
      </c>
      <c r="DG30" s="12">
        <v>8894</v>
      </c>
      <c r="DH30" s="12">
        <v>271354</v>
      </c>
      <c r="DI30" s="12">
        <v>8893</v>
      </c>
      <c r="DJ30" s="12">
        <v>230530</v>
      </c>
      <c r="DK30" s="12">
        <v>834</v>
      </c>
      <c r="DL30" s="12">
        <v>75862</v>
      </c>
      <c r="DM30" s="12">
        <v>12893</v>
      </c>
      <c r="DN30" s="12">
        <v>866247</v>
      </c>
      <c r="DO30" s="12">
        <v>1113</v>
      </c>
      <c r="DP30" s="12">
        <v>86580</v>
      </c>
      <c r="DQ30" s="12">
        <v>671</v>
      </c>
      <c r="DR30" s="12">
        <v>234342</v>
      </c>
      <c r="DS30" s="12">
        <v>1659</v>
      </c>
      <c r="DT30" s="12">
        <v>585798</v>
      </c>
      <c r="DU30" s="12">
        <v>2142</v>
      </c>
      <c r="DV30" s="12">
        <v>69406</v>
      </c>
      <c r="DW30" s="26">
        <v>0</v>
      </c>
      <c r="DX30" s="26">
        <v>0</v>
      </c>
      <c r="DY30" s="12">
        <v>30276</v>
      </c>
      <c r="DZ30" s="12">
        <v>1535196</v>
      </c>
      <c r="EA30" s="12">
        <v>248</v>
      </c>
      <c r="EB30" s="12">
        <v>62</v>
      </c>
      <c r="EC30" s="12">
        <v>0</v>
      </c>
      <c r="ED30" s="12">
        <v>0</v>
      </c>
      <c r="EE30" s="12">
        <v>3003</v>
      </c>
      <c r="EF30" s="12">
        <v>15063</v>
      </c>
      <c r="EG30" s="12">
        <v>209</v>
      </c>
      <c r="EH30" s="12">
        <v>3491</v>
      </c>
      <c r="EI30" s="12">
        <v>19782</v>
      </c>
      <c r="EJ30" s="12">
        <v>221785</v>
      </c>
      <c r="EK30" s="12">
        <v>8054</v>
      </c>
      <c r="EL30" s="12">
        <v>452180</v>
      </c>
      <c r="EM30" s="12">
        <v>13734</v>
      </c>
      <c r="EN30" s="12">
        <v>180361</v>
      </c>
      <c r="EO30" s="12">
        <v>637</v>
      </c>
      <c r="EP30" s="12">
        <v>533</v>
      </c>
      <c r="EQ30" s="12">
        <v>1644</v>
      </c>
      <c r="ER30" s="12">
        <v>169698</v>
      </c>
      <c r="ES30" s="12">
        <v>1416</v>
      </c>
      <c r="ET30" s="12">
        <v>12647</v>
      </c>
      <c r="EU30" s="12">
        <v>0</v>
      </c>
      <c r="EV30" s="12">
        <v>0</v>
      </c>
      <c r="EW30" s="12">
        <v>0</v>
      </c>
      <c r="EX30" s="12">
        <v>0</v>
      </c>
      <c r="EY30" s="12">
        <v>7587</v>
      </c>
      <c r="EZ30" s="12">
        <v>475163</v>
      </c>
      <c r="FA30" s="27">
        <v>16</v>
      </c>
      <c r="FB30" s="27">
        <v>36</v>
      </c>
      <c r="FC30" s="27">
        <v>52</v>
      </c>
      <c r="FD30" s="27">
        <v>3539</v>
      </c>
      <c r="FE30" s="26">
        <v>0</v>
      </c>
      <c r="FF30" s="26">
        <v>0</v>
      </c>
      <c r="FG30" s="12">
        <v>848</v>
      </c>
      <c r="FH30" s="12">
        <v>8022</v>
      </c>
      <c r="FI30" s="12">
        <v>234</v>
      </c>
      <c r="FJ30" s="12">
        <v>387</v>
      </c>
      <c r="FK30" s="12">
        <v>50702</v>
      </c>
      <c r="FL30" s="12">
        <v>12039070</v>
      </c>
      <c r="FM30" s="12">
        <v>153682</v>
      </c>
      <c r="FN30" s="12">
        <v>556954</v>
      </c>
      <c r="FO30" s="27">
        <v>20</v>
      </c>
      <c r="FP30" s="27">
        <v>6363</v>
      </c>
      <c r="FQ30" s="12">
        <v>51410</v>
      </c>
      <c r="FR30" s="12">
        <v>76330993</v>
      </c>
      <c r="FS30" s="12">
        <v>13312</v>
      </c>
      <c r="FT30" s="12">
        <v>451233</v>
      </c>
      <c r="FU30" s="12">
        <v>51479</v>
      </c>
      <c r="FV30" s="13">
        <v>23105672</v>
      </c>
    </row>
    <row r="31" spans="1:178" ht="15.75" customHeight="1">
      <c r="A31" s="11" t="s">
        <v>47</v>
      </c>
      <c r="B31" s="12">
        <v>73078</v>
      </c>
      <c r="C31" s="12">
        <v>217723503</v>
      </c>
      <c r="D31" s="33">
        <f>SUM(B$12:B31)/D$11</f>
        <v>0.99981563326439</v>
      </c>
      <c r="E31" s="34">
        <f t="shared" si="0"/>
        <v>2848168.2440274423</v>
      </c>
      <c r="F31" s="33">
        <f>SUMPRODUCT(B$12:B31,E$12:E31)/(1000*F$11)</f>
        <v>0.9446762428234987</v>
      </c>
      <c r="G31" s="12">
        <v>73078</v>
      </c>
      <c r="H31" s="12">
        <v>220569798</v>
      </c>
      <c r="I31" s="12">
        <v>60188</v>
      </c>
      <c r="J31" s="12">
        <v>81841611</v>
      </c>
      <c r="K31" s="12">
        <v>72093</v>
      </c>
      <c r="L31" s="12">
        <v>7554584</v>
      </c>
      <c r="M31" s="12">
        <v>48716</v>
      </c>
      <c r="N31" s="12">
        <v>5075945</v>
      </c>
      <c r="O31" s="12">
        <v>66699</v>
      </c>
      <c r="P31" s="12">
        <v>12831954</v>
      </c>
      <c r="Q31" s="12">
        <v>64280</v>
      </c>
      <c r="R31" s="12">
        <v>10207362</v>
      </c>
      <c r="S31" s="12">
        <v>35001</v>
      </c>
      <c r="T31" s="12">
        <v>1123013</v>
      </c>
      <c r="U31" s="12">
        <v>92</v>
      </c>
      <c r="V31" s="12">
        <v>41050</v>
      </c>
      <c r="W31" s="12">
        <v>12239</v>
      </c>
      <c r="X31" s="12">
        <v>5261701</v>
      </c>
      <c r="Y31" s="12">
        <v>5563</v>
      </c>
      <c r="Z31" s="12">
        <v>660622</v>
      </c>
      <c r="AA31" s="12">
        <v>585</v>
      </c>
      <c r="AB31" s="12">
        <v>5539</v>
      </c>
      <c r="AC31" s="12">
        <v>34687</v>
      </c>
      <c r="AD31" s="12">
        <v>41218428</v>
      </c>
      <c r="AE31" s="12">
        <v>32722</v>
      </c>
      <c r="AF31" s="12">
        <v>93818</v>
      </c>
      <c r="AG31" s="12">
        <v>24416</v>
      </c>
      <c r="AH31" s="12">
        <v>4069557</v>
      </c>
      <c r="AI31" s="12">
        <v>33425</v>
      </c>
      <c r="AJ31" s="12">
        <v>11618776</v>
      </c>
      <c r="AK31" s="12">
        <v>27342</v>
      </c>
      <c r="AL31" s="12">
        <v>11551911</v>
      </c>
      <c r="AM31" s="12">
        <v>31063</v>
      </c>
      <c r="AN31" s="12">
        <v>2689984</v>
      </c>
      <c r="AO31" s="12">
        <v>16486</v>
      </c>
      <c r="AP31" s="12">
        <v>1196540</v>
      </c>
      <c r="AQ31" s="12">
        <v>11640</v>
      </c>
      <c r="AR31" s="12">
        <v>699503</v>
      </c>
      <c r="AS31" s="12">
        <v>7758</v>
      </c>
      <c r="AT31" s="12">
        <v>154214</v>
      </c>
      <c r="AU31" s="12">
        <v>21468</v>
      </c>
      <c r="AV31" s="12">
        <v>2480673</v>
      </c>
      <c r="AW31" s="12">
        <v>8849</v>
      </c>
      <c r="AX31" s="12">
        <v>516715</v>
      </c>
      <c r="AY31" s="12">
        <v>36307</v>
      </c>
      <c r="AZ31" s="12">
        <v>39932305</v>
      </c>
      <c r="BA31" s="12">
        <v>29631</v>
      </c>
      <c r="BB31" s="12">
        <v>13000929</v>
      </c>
      <c r="BC31" s="12">
        <v>35423</v>
      </c>
      <c r="BD31" s="12">
        <v>19430665</v>
      </c>
      <c r="BE31" s="12">
        <v>17040</v>
      </c>
      <c r="BF31" s="12">
        <v>2625550</v>
      </c>
      <c r="BG31" s="12">
        <v>36277</v>
      </c>
      <c r="BH31" s="12">
        <v>15232224</v>
      </c>
      <c r="BI31" s="12">
        <v>23168</v>
      </c>
      <c r="BJ31" s="12">
        <v>11727136</v>
      </c>
      <c r="BK31" s="12">
        <v>6149</v>
      </c>
      <c r="BL31" s="12">
        <v>231426</v>
      </c>
      <c r="BM31" s="12">
        <v>28513</v>
      </c>
      <c r="BN31" s="12">
        <v>14420388</v>
      </c>
      <c r="BO31" s="12">
        <v>8508</v>
      </c>
      <c r="BP31" s="12">
        <v>805257</v>
      </c>
      <c r="BQ31" s="12">
        <v>38127</v>
      </c>
      <c r="BR31" s="12">
        <v>247644</v>
      </c>
      <c r="BS31" s="12">
        <v>11457</v>
      </c>
      <c r="BT31" s="12">
        <v>900185</v>
      </c>
      <c r="BU31" s="12">
        <v>16196</v>
      </c>
      <c r="BV31" s="12">
        <v>615340</v>
      </c>
      <c r="BW31" s="12">
        <v>9521</v>
      </c>
      <c r="BX31" s="12">
        <v>2405051</v>
      </c>
      <c r="BY31" s="12">
        <v>18300</v>
      </c>
      <c r="BZ31" s="12">
        <v>5037053</v>
      </c>
      <c r="CA31" s="12">
        <v>12692</v>
      </c>
      <c r="CB31" s="12">
        <v>1047347</v>
      </c>
      <c r="CC31" s="12">
        <v>11588</v>
      </c>
      <c r="CD31" s="12">
        <v>2083170</v>
      </c>
      <c r="CE31" s="12">
        <v>11748</v>
      </c>
      <c r="CF31" s="12">
        <v>625037</v>
      </c>
      <c r="CG31" s="12">
        <v>16575</v>
      </c>
      <c r="CH31" s="12">
        <v>1472609</v>
      </c>
      <c r="CI31" s="12">
        <v>1002</v>
      </c>
      <c r="CJ31" s="12">
        <v>14553</v>
      </c>
      <c r="CK31" s="12">
        <v>668</v>
      </c>
      <c r="CL31" s="12">
        <v>31718</v>
      </c>
      <c r="CM31" s="12">
        <v>157</v>
      </c>
      <c r="CN31" s="12">
        <v>5443</v>
      </c>
      <c r="CO31" s="12">
        <v>23846</v>
      </c>
      <c r="CP31" s="12">
        <v>3549290</v>
      </c>
      <c r="CQ31" s="12">
        <v>7338</v>
      </c>
      <c r="CR31" s="12">
        <v>365449</v>
      </c>
      <c r="CS31" s="12">
        <v>42883</v>
      </c>
      <c r="CT31" s="12">
        <v>64399133</v>
      </c>
      <c r="CU31" s="12">
        <v>14330</v>
      </c>
      <c r="CV31" s="12">
        <v>4493986</v>
      </c>
      <c r="CW31" s="12">
        <v>4545</v>
      </c>
      <c r="CX31" s="12">
        <v>2027642</v>
      </c>
      <c r="CY31" s="12">
        <v>1248</v>
      </c>
      <c r="CZ31" s="12">
        <v>236545</v>
      </c>
      <c r="DA31" s="12">
        <v>630</v>
      </c>
      <c r="DB31" s="12">
        <v>95538</v>
      </c>
      <c r="DC31" s="12">
        <v>2083</v>
      </c>
      <c r="DD31" s="12">
        <v>333680</v>
      </c>
      <c r="DE31" s="12">
        <v>616</v>
      </c>
      <c r="DF31" s="12">
        <v>7341</v>
      </c>
      <c r="DG31" s="12">
        <v>12634</v>
      </c>
      <c r="DH31" s="12">
        <v>384512</v>
      </c>
      <c r="DI31" s="12">
        <v>12630</v>
      </c>
      <c r="DJ31" s="12">
        <v>326832</v>
      </c>
      <c r="DK31" s="12">
        <v>1230</v>
      </c>
      <c r="DL31" s="12">
        <v>108826</v>
      </c>
      <c r="DM31" s="12">
        <v>21225</v>
      </c>
      <c r="DN31" s="12">
        <v>2280485</v>
      </c>
      <c r="DO31" s="12">
        <v>1867</v>
      </c>
      <c r="DP31" s="12">
        <v>172633</v>
      </c>
      <c r="DQ31" s="12">
        <v>1271</v>
      </c>
      <c r="DR31" s="12">
        <v>838451</v>
      </c>
      <c r="DS31" s="12">
        <v>2327</v>
      </c>
      <c r="DT31" s="12">
        <v>1422730</v>
      </c>
      <c r="DU31" s="12">
        <v>4369</v>
      </c>
      <c r="DV31" s="12">
        <v>149433</v>
      </c>
      <c r="DW31" s="26">
        <v>0</v>
      </c>
      <c r="DX31" s="26">
        <v>0</v>
      </c>
      <c r="DY31" s="12">
        <v>43630</v>
      </c>
      <c r="DZ31" s="12">
        <v>2846295</v>
      </c>
      <c r="EA31" s="12">
        <v>338</v>
      </c>
      <c r="EB31" s="12">
        <v>82</v>
      </c>
      <c r="EC31" s="26">
        <v>7</v>
      </c>
      <c r="ED31" s="26">
        <v>9</v>
      </c>
      <c r="EE31" s="12">
        <v>3390</v>
      </c>
      <c r="EF31" s="12">
        <v>17624</v>
      </c>
      <c r="EG31" s="12">
        <v>261</v>
      </c>
      <c r="EH31" s="12">
        <v>3078</v>
      </c>
      <c r="EI31" s="12">
        <v>28163</v>
      </c>
      <c r="EJ31" s="12">
        <v>384238</v>
      </c>
      <c r="EK31" s="12">
        <v>9546</v>
      </c>
      <c r="EL31" s="12">
        <v>535343</v>
      </c>
      <c r="EM31" s="12">
        <v>18964</v>
      </c>
      <c r="EN31" s="12">
        <v>262460</v>
      </c>
      <c r="EO31" s="12">
        <v>737</v>
      </c>
      <c r="EP31" s="12">
        <v>843</v>
      </c>
      <c r="EQ31" s="12">
        <v>2343</v>
      </c>
      <c r="ER31" s="12">
        <v>255915</v>
      </c>
      <c r="ES31" s="12">
        <v>1875</v>
      </c>
      <c r="ET31" s="12">
        <v>17508</v>
      </c>
      <c r="EU31" s="12">
        <v>0</v>
      </c>
      <c r="EV31" s="12">
        <v>0</v>
      </c>
      <c r="EW31" s="12">
        <v>0</v>
      </c>
      <c r="EX31" s="12">
        <v>0</v>
      </c>
      <c r="EY31" s="12">
        <v>12948</v>
      </c>
      <c r="EZ31" s="12">
        <v>1298847</v>
      </c>
      <c r="FA31" s="26">
        <v>15</v>
      </c>
      <c r="FB31" s="26">
        <v>41</v>
      </c>
      <c r="FC31" s="12">
        <v>106</v>
      </c>
      <c r="FD31" s="12">
        <v>6339</v>
      </c>
      <c r="FE31" s="26">
        <v>0</v>
      </c>
      <c r="FF31" s="26">
        <v>0</v>
      </c>
      <c r="FG31" s="12">
        <v>1383</v>
      </c>
      <c r="FH31" s="12">
        <v>12222</v>
      </c>
      <c r="FI31" s="12">
        <v>294</v>
      </c>
      <c r="FJ31" s="12">
        <v>502</v>
      </c>
      <c r="FK31" s="12">
        <v>71694</v>
      </c>
      <c r="FL31" s="12">
        <v>28545465</v>
      </c>
      <c r="FM31" s="12">
        <v>216291</v>
      </c>
      <c r="FN31" s="12">
        <v>784052</v>
      </c>
      <c r="FO31" s="27">
        <v>15</v>
      </c>
      <c r="FP31" s="27">
        <v>5284</v>
      </c>
      <c r="FQ31" s="12">
        <v>72839</v>
      </c>
      <c r="FR31" s="12">
        <v>188551425</v>
      </c>
      <c r="FS31" s="12">
        <v>17722</v>
      </c>
      <c r="FT31" s="12">
        <v>1012935</v>
      </c>
      <c r="FU31" s="12">
        <v>72969</v>
      </c>
      <c r="FV31" s="13">
        <v>56483596</v>
      </c>
    </row>
    <row r="32" spans="1:178" ht="15.75" customHeight="1">
      <c r="A32" s="11" t="s">
        <v>51</v>
      </c>
      <c r="B32" s="12">
        <v>17527</v>
      </c>
      <c r="C32" s="12">
        <v>120171904</v>
      </c>
      <c r="D32" s="33">
        <f>SUM(B$12:B32)/D$11</f>
        <v>0.9999278656822504</v>
      </c>
      <c r="E32" s="34">
        <f t="shared" si="0"/>
        <v>6554541.768563986</v>
      </c>
      <c r="F32" s="33">
        <f>SUMPRODUCT(B$12:B32,E$12:E32)/(1000*F$11)</f>
        <v>0.9589465531359227</v>
      </c>
      <c r="G32" s="12">
        <v>17527</v>
      </c>
      <c r="H32" s="12">
        <v>121347180</v>
      </c>
      <c r="I32" s="12">
        <v>14635</v>
      </c>
      <c r="J32" s="12">
        <v>39097572</v>
      </c>
      <c r="K32" s="12">
        <v>17387</v>
      </c>
      <c r="L32" s="12">
        <v>4738471</v>
      </c>
      <c r="M32" s="12">
        <v>13157</v>
      </c>
      <c r="N32" s="12">
        <v>2696925</v>
      </c>
      <c r="O32" s="12">
        <v>16506</v>
      </c>
      <c r="P32" s="12">
        <v>8835758</v>
      </c>
      <c r="Q32" s="12">
        <v>15920</v>
      </c>
      <c r="R32" s="12">
        <v>7171187</v>
      </c>
      <c r="S32" s="12">
        <v>9462</v>
      </c>
      <c r="T32" s="12">
        <v>665221</v>
      </c>
      <c r="U32" s="12">
        <v>14</v>
      </c>
      <c r="V32" s="12">
        <v>7703</v>
      </c>
      <c r="W32" s="12">
        <v>2931</v>
      </c>
      <c r="X32" s="12">
        <v>2082912</v>
      </c>
      <c r="Y32" s="12">
        <v>1518</v>
      </c>
      <c r="Z32" s="12">
        <v>332512</v>
      </c>
      <c r="AA32" s="12">
        <v>68</v>
      </c>
      <c r="AB32" s="12">
        <v>435</v>
      </c>
      <c r="AC32" s="12">
        <v>9769</v>
      </c>
      <c r="AD32" s="12">
        <v>30397649</v>
      </c>
      <c r="AE32" s="12">
        <v>6949</v>
      </c>
      <c r="AF32" s="12">
        <v>20107</v>
      </c>
      <c r="AG32" s="12">
        <v>6559</v>
      </c>
      <c r="AH32" s="12">
        <v>2787737</v>
      </c>
      <c r="AI32" s="12">
        <v>8350</v>
      </c>
      <c r="AJ32" s="12">
        <v>5531614</v>
      </c>
      <c r="AK32" s="12">
        <v>6986</v>
      </c>
      <c r="AL32" s="12">
        <v>5507341</v>
      </c>
      <c r="AM32" s="12">
        <v>7920</v>
      </c>
      <c r="AN32" s="12">
        <v>1310661</v>
      </c>
      <c r="AO32" s="12">
        <v>4256</v>
      </c>
      <c r="AP32" s="12">
        <v>583792</v>
      </c>
      <c r="AQ32" s="12">
        <v>3805</v>
      </c>
      <c r="AR32" s="12">
        <v>447922</v>
      </c>
      <c r="AS32" s="12">
        <v>2759</v>
      </c>
      <c r="AT32" s="12">
        <v>124035</v>
      </c>
      <c r="AU32" s="12">
        <v>7134</v>
      </c>
      <c r="AV32" s="12">
        <v>2049342</v>
      </c>
      <c r="AW32" s="12">
        <v>2549</v>
      </c>
      <c r="AX32" s="12">
        <v>336633</v>
      </c>
      <c r="AY32" s="12">
        <v>10197</v>
      </c>
      <c r="AZ32" s="12">
        <v>29251434</v>
      </c>
      <c r="BA32" s="12">
        <v>6237</v>
      </c>
      <c r="BB32" s="12">
        <v>5890321</v>
      </c>
      <c r="BC32" s="12">
        <v>9445</v>
      </c>
      <c r="BD32" s="12">
        <v>12744857</v>
      </c>
      <c r="BE32" s="12">
        <v>4118</v>
      </c>
      <c r="BF32" s="12">
        <v>1469649</v>
      </c>
      <c r="BG32" s="12">
        <v>8789</v>
      </c>
      <c r="BH32" s="12">
        <v>7251818</v>
      </c>
      <c r="BI32" s="12">
        <v>6996</v>
      </c>
      <c r="BJ32" s="12">
        <v>7814264</v>
      </c>
      <c r="BK32" s="12">
        <v>2068</v>
      </c>
      <c r="BL32" s="12">
        <v>161441</v>
      </c>
      <c r="BM32" s="12">
        <v>9098</v>
      </c>
      <c r="BN32" s="12">
        <v>12059537</v>
      </c>
      <c r="BO32" s="12">
        <v>2145</v>
      </c>
      <c r="BP32" s="12">
        <v>509584</v>
      </c>
      <c r="BQ32" s="12">
        <v>9917</v>
      </c>
      <c r="BR32" s="12">
        <v>134917</v>
      </c>
      <c r="BS32" s="12">
        <v>3777</v>
      </c>
      <c r="BT32" s="12">
        <v>710365</v>
      </c>
      <c r="BU32" s="12">
        <v>4548</v>
      </c>
      <c r="BV32" s="12">
        <v>325494</v>
      </c>
      <c r="BW32" s="12">
        <v>2282</v>
      </c>
      <c r="BX32" s="12">
        <v>834426</v>
      </c>
      <c r="BY32" s="12">
        <v>4414</v>
      </c>
      <c r="BZ32" s="12">
        <v>1517008</v>
      </c>
      <c r="CA32" s="12">
        <v>3131</v>
      </c>
      <c r="CB32" s="12">
        <v>362391</v>
      </c>
      <c r="CC32" s="12">
        <v>2950</v>
      </c>
      <c r="CD32" s="12">
        <v>706433</v>
      </c>
      <c r="CE32" s="12">
        <v>2873</v>
      </c>
      <c r="CF32" s="12">
        <v>195867</v>
      </c>
      <c r="CG32" s="12">
        <v>5567</v>
      </c>
      <c r="CH32" s="12">
        <v>676088</v>
      </c>
      <c r="CI32" s="12">
        <v>356</v>
      </c>
      <c r="CJ32" s="12">
        <v>6301</v>
      </c>
      <c r="CK32" s="12">
        <v>172</v>
      </c>
      <c r="CL32" s="12">
        <v>12455</v>
      </c>
      <c r="CM32" s="12">
        <v>61</v>
      </c>
      <c r="CN32" s="12">
        <v>2691</v>
      </c>
      <c r="CO32" s="12">
        <v>7134</v>
      </c>
      <c r="CP32" s="12">
        <v>1375112</v>
      </c>
      <c r="CQ32" s="12">
        <v>1971</v>
      </c>
      <c r="CR32" s="12">
        <v>124238</v>
      </c>
      <c r="CS32" s="12">
        <v>10414</v>
      </c>
      <c r="CT32" s="12">
        <v>33068730</v>
      </c>
      <c r="CU32" s="12">
        <v>4257</v>
      </c>
      <c r="CV32" s="12">
        <v>2871705</v>
      </c>
      <c r="CW32" s="12">
        <v>1472</v>
      </c>
      <c r="CX32" s="12">
        <v>1494539</v>
      </c>
      <c r="CY32" s="12">
        <v>491</v>
      </c>
      <c r="CZ32" s="12">
        <v>89745</v>
      </c>
      <c r="DA32" s="12">
        <v>157</v>
      </c>
      <c r="DB32" s="12">
        <v>31274</v>
      </c>
      <c r="DC32" s="12">
        <v>522</v>
      </c>
      <c r="DD32" s="12">
        <v>150662</v>
      </c>
      <c r="DE32" s="12">
        <v>110</v>
      </c>
      <c r="DF32" s="12">
        <v>1018</v>
      </c>
      <c r="DG32" s="12">
        <v>3183</v>
      </c>
      <c r="DH32" s="12">
        <v>100342</v>
      </c>
      <c r="DI32" s="12">
        <v>3183</v>
      </c>
      <c r="DJ32" s="12">
        <v>85291</v>
      </c>
      <c r="DK32" s="12">
        <v>298</v>
      </c>
      <c r="DL32" s="12">
        <v>26628</v>
      </c>
      <c r="DM32" s="12">
        <v>6199</v>
      </c>
      <c r="DN32" s="12">
        <v>1082248</v>
      </c>
      <c r="DO32" s="12">
        <v>487</v>
      </c>
      <c r="DP32" s="12">
        <v>64322</v>
      </c>
      <c r="DQ32" s="12">
        <v>405</v>
      </c>
      <c r="DR32" s="12">
        <v>502393</v>
      </c>
      <c r="DS32" s="12">
        <v>550</v>
      </c>
      <c r="DT32" s="12">
        <v>854005</v>
      </c>
      <c r="DU32" s="12">
        <v>1668</v>
      </c>
      <c r="DV32" s="12">
        <v>129646</v>
      </c>
      <c r="DW32" s="26">
        <v>0</v>
      </c>
      <c r="DX32" s="26">
        <v>0</v>
      </c>
      <c r="DY32" s="12">
        <v>11214</v>
      </c>
      <c r="DZ32" s="12">
        <v>1175276</v>
      </c>
      <c r="EA32" s="12">
        <v>51</v>
      </c>
      <c r="EB32" s="12">
        <v>13</v>
      </c>
      <c r="EC32" s="26">
        <v>0</v>
      </c>
      <c r="ED32" s="26">
        <v>0</v>
      </c>
      <c r="EE32" s="12">
        <v>650</v>
      </c>
      <c r="EF32" s="12">
        <v>3271</v>
      </c>
      <c r="EG32" s="12">
        <v>60</v>
      </c>
      <c r="EH32" s="12">
        <v>771</v>
      </c>
      <c r="EI32" s="12">
        <v>7151</v>
      </c>
      <c r="EJ32" s="12">
        <v>127546</v>
      </c>
      <c r="EK32" s="12">
        <v>1984</v>
      </c>
      <c r="EL32" s="12">
        <v>94154</v>
      </c>
      <c r="EM32" s="12">
        <v>4416</v>
      </c>
      <c r="EN32" s="12">
        <v>61301</v>
      </c>
      <c r="EO32" s="12">
        <v>228</v>
      </c>
      <c r="EP32" s="12">
        <v>434</v>
      </c>
      <c r="EQ32" s="12">
        <v>623</v>
      </c>
      <c r="ER32" s="12">
        <v>97833</v>
      </c>
      <c r="ES32" s="12">
        <v>357</v>
      </c>
      <c r="ET32" s="12">
        <v>3237</v>
      </c>
      <c r="EU32" s="12">
        <v>0</v>
      </c>
      <c r="EV32" s="12">
        <v>0</v>
      </c>
      <c r="EW32" s="12">
        <v>0</v>
      </c>
      <c r="EX32" s="12">
        <v>0</v>
      </c>
      <c r="EY32" s="12">
        <v>4111</v>
      </c>
      <c r="EZ32" s="12">
        <v>781785</v>
      </c>
      <c r="FA32" s="12">
        <v>0</v>
      </c>
      <c r="FB32" s="12">
        <v>0</v>
      </c>
      <c r="FC32" s="12">
        <v>19</v>
      </c>
      <c r="FD32" s="12">
        <v>781</v>
      </c>
      <c r="FE32" s="26">
        <v>0</v>
      </c>
      <c r="FF32" s="26">
        <v>0</v>
      </c>
      <c r="FG32" s="12">
        <v>247</v>
      </c>
      <c r="FH32" s="12">
        <v>2169</v>
      </c>
      <c r="FI32" s="12">
        <v>47</v>
      </c>
      <c r="FJ32" s="12">
        <v>86</v>
      </c>
      <c r="FK32" s="12">
        <v>17280</v>
      </c>
      <c r="FL32" s="12">
        <v>15424021</v>
      </c>
      <c r="FM32" s="12">
        <v>51425</v>
      </c>
      <c r="FN32" s="12">
        <v>186025</v>
      </c>
      <c r="FO32" s="27">
        <v>6</v>
      </c>
      <c r="FP32" s="27">
        <v>2059</v>
      </c>
      <c r="FQ32" s="12">
        <v>17471</v>
      </c>
      <c r="FR32" s="12">
        <v>104713552</v>
      </c>
      <c r="FS32" s="12">
        <v>4587</v>
      </c>
      <c r="FT32" s="12">
        <v>522836</v>
      </c>
      <c r="FU32" s="12">
        <v>17504</v>
      </c>
      <c r="FV32" s="13">
        <v>30317947</v>
      </c>
    </row>
    <row r="33" spans="1:178" ht="15.75" customHeight="1">
      <c r="A33" s="11" t="s">
        <v>44</v>
      </c>
      <c r="B33" s="12">
        <v>11264</v>
      </c>
      <c r="C33" s="12">
        <v>345715738</v>
      </c>
      <c r="D33" s="33">
        <f>SUM(B$12:B33)/D$11</f>
        <v>0.9999999935965985</v>
      </c>
      <c r="E33" s="34">
        <f t="shared" si="0"/>
        <v>29340903.861743424</v>
      </c>
      <c r="F33" s="33">
        <f>SUMPRODUCT(B$12:B33,E$12:E33)/(1000*F$11)</f>
        <v>0.9999999998812508</v>
      </c>
      <c r="G33" s="12">
        <v>11264</v>
      </c>
      <c r="H33" s="12">
        <v>348040203</v>
      </c>
      <c r="I33" s="12">
        <v>9165</v>
      </c>
      <c r="J33" s="12">
        <v>56479162</v>
      </c>
      <c r="K33" s="12">
        <v>11216</v>
      </c>
      <c r="L33" s="12">
        <v>18053545</v>
      </c>
      <c r="M33" s="12">
        <v>9142</v>
      </c>
      <c r="N33" s="12">
        <v>4446554</v>
      </c>
      <c r="O33" s="12">
        <v>10885</v>
      </c>
      <c r="P33" s="12">
        <v>33542051</v>
      </c>
      <c r="Q33" s="12">
        <v>10567</v>
      </c>
      <c r="R33" s="12">
        <v>29132626</v>
      </c>
      <c r="S33" s="12">
        <v>6412</v>
      </c>
      <c r="T33" s="12">
        <v>1693773</v>
      </c>
      <c r="U33" s="12">
        <v>12</v>
      </c>
      <c r="V33" s="12">
        <v>42356</v>
      </c>
      <c r="W33" s="12">
        <v>1796</v>
      </c>
      <c r="X33" s="12">
        <v>2814942</v>
      </c>
      <c r="Y33" s="12">
        <v>1217</v>
      </c>
      <c r="Z33" s="12">
        <v>905200</v>
      </c>
      <c r="AA33" s="12">
        <v>25</v>
      </c>
      <c r="AB33" s="12">
        <v>507</v>
      </c>
      <c r="AC33" s="12">
        <v>7541</v>
      </c>
      <c r="AD33" s="12">
        <v>153365554</v>
      </c>
      <c r="AE33" s="12">
        <v>3437</v>
      </c>
      <c r="AF33" s="12">
        <v>9924</v>
      </c>
      <c r="AG33" s="12">
        <v>4938</v>
      </c>
      <c r="AH33" s="12">
        <v>14251126</v>
      </c>
      <c r="AI33" s="12">
        <v>5255</v>
      </c>
      <c r="AJ33" s="12">
        <v>9738319</v>
      </c>
      <c r="AK33" s="12">
        <v>4393</v>
      </c>
      <c r="AL33" s="12">
        <v>9301332</v>
      </c>
      <c r="AM33" s="12">
        <v>5247</v>
      </c>
      <c r="AN33" s="12">
        <v>2817249</v>
      </c>
      <c r="AO33" s="12">
        <v>3089</v>
      </c>
      <c r="AP33" s="12">
        <v>1213954</v>
      </c>
      <c r="AQ33" s="12">
        <v>3083</v>
      </c>
      <c r="AR33" s="12">
        <v>3019581</v>
      </c>
      <c r="AS33" s="12">
        <v>2541</v>
      </c>
      <c r="AT33" s="12">
        <v>501695</v>
      </c>
      <c r="AU33" s="12">
        <v>5751</v>
      </c>
      <c r="AV33" s="12">
        <v>10744896</v>
      </c>
      <c r="AW33" s="12">
        <v>1840</v>
      </c>
      <c r="AX33" s="12">
        <v>1051938</v>
      </c>
      <c r="AY33" s="12">
        <v>7747</v>
      </c>
      <c r="AZ33" s="12">
        <v>143629924</v>
      </c>
      <c r="BA33" s="12">
        <v>3131</v>
      </c>
      <c r="BB33" s="12">
        <v>7800867</v>
      </c>
      <c r="BC33" s="12">
        <v>6722</v>
      </c>
      <c r="BD33" s="12">
        <v>55589288</v>
      </c>
      <c r="BE33" s="12">
        <v>2545</v>
      </c>
      <c r="BF33" s="12">
        <v>3117279</v>
      </c>
      <c r="BG33" s="12">
        <v>5420</v>
      </c>
      <c r="BH33" s="12">
        <v>11253242</v>
      </c>
      <c r="BI33" s="12">
        <v>5411</v>
      </c>
      <c r="BJ33" s="12">
        <v>36012236</v>
      </c>
      <c r="BK33" s="12">
        <v>1882</v>
      </c>
      <c r="BL33" s="12">
        <v>687376</v>
      </c>
      <c r="BM33" s="12">
        <v>7113</v>
      </c>
      <c r="BN33" s="12">
        <v>60095476</v>
      </c>
      <c r="BO33" s="12">
        <v>1424</v>
      </c>
      <c r="BP33" s="12">
        <v>1357154</v>
      </c>
      <c r="BQ33" s="12">
        <v>6715</v>
      </c>
      <c r="BR33" s="12">
        <v>547108</v>
      </c>
      <c r="BS33" s="12">
        <v>3373</v>
      </c>
      <c r="BT33" s="12">
        <v>4434435</v>
      </c>
      <c r="BU33" s="12">
        <v>3320</v>
      </c>
      <c r="BV33" s="12">
        <v>855119</v>
      </c>
      <c r="BW33" s="12">
        <v>1438</v>
      </c>
      <c r="BX33" s="12">
        <v>918887</v>
      </c>
      <c r="BY33" s="12">
        <v>2949</v>
      </c>
      <c r="BZ33" s="12">
        <v>1555550</v>
      </c>
      <c r="CA33" s="12">
        <v>2060</v>
      </c>
      <c r="CB33" s="12">
        <v>289748</v>
      </c>
      <c r="CC33" s="12">
        <v>1785</v>
      </c>
      <c r="CD33" s="12">
        <v>1343734</v>
      </c>
      <c r="CE33" s="12">
        <v>1913</v>
      </c>
      <c r="CF33" s="12">
        <v>247615</v>
      </c>
      <c r="CG33" s="12">
        <v>4803</v>
      </c>
      <c r="CH33" s="12">
        <v>1419484</v>
      </c>
      <c r="CI33" s="12">
        <v>365</v>
      </c>
      <c r="CJ33" s="12">
        <v>29685</v>
      </c>
      <c r="CK33" s="12">
        <v>81</v>
      </c>
      <c r="CL33" s="12">
        <v>10876</v>
      </c>
      <c r="CM33" s="12">
        <v>31</v>
      </c>
      <c r="CN33" s="12">
        <v>2596</v>
      </c>
      <c r="CO33" s="12">
        <v>5371</v>
      </c>
      <c r="CP33" s="12">
        <v>2752688</v>
      </c>
      <c r="CQ33" s="12">
        <v>1421</v>
      </c>
      <c r="CR33" s="12">
        <v>175605</v>
      </c>
      <c r="CS33" s="12">
        <v>6788</v>
      </c>
      <c r="CT33" s="12">
        <v>78622396</v>
      </c>
      <c r="CU33" s="12">
        <v>3328</v>
      </c>
      <c r="CV33" s="12">
        <v>13078700</v>
      </c>
      <c r="CW33" s="12">
        <v>1247</v>
      </c>
      <c r="CX33" s="12">
        <v>4731751</v>
      </c>
      <c r="CY33" s="12">
        <v>581</v>
      </c>
      <c r="CZ33" s="12">
        <v>451416</v>
      </c>
      <c r="DA33" s="12">
        <v>93</v>
      </c>
      <c r="DB33" s="12">
        <v>28310</v>
      </c>
      <c r="DC33" s="12">
        <v>410</v>
      </c>
      <c r="DD33" s="12">
        <v>206342</v>
      </c>
      <c r="DE33" s="12">
        <v>33</v>
      </c>
      <c r="DF33" s="12">
        <v>378</v>
      </c>
      <c r="DG33" s="12">
        <v>1951</v>
      </c>
      <c r="DH33" s="12">
        <v>64728</v>
      </c>
      <c r="DI33" s="12">
        <v>1951</v>
      </c>
      <c r="DJ33" s="12">
        <v>55019</v>
      </c>
      <c r="DK33" s="12">
        <v>165</v>
      </c>
      <c r="DL33" s="12">
        <v>14402</v>
      </c>
      <c r="DM33" s="12">
        <v>4792</v>
      </c>
      <c r="DN33" s="12">
        <v>4832817</v>
      </c>
      <c r="DO33" s="12">
        <v>437</v>
      </c>
      <c r="DP33" s="12">
        <v>210377</v>
      </c>
      <c r="DQ33" s="12">
        <v>344</v>
      </c>
      <c r="DR33" s="12">
        <v>1708314</v>
      </c>
      <c r="DS33" s="12">
        <v>351</v>
      </c>
      <c r="DT33" s="12">
        <v>2295220</v>
      </c>
      <c r="DU33" s="12">
        <v>1857</v>
      </c>
      <c r="DV33" s="12">
        <v>702034</v>
      </c>
      <c r="DW33" s="26">
        <v>0</v>
      </c>
      <c r="DX33" s="26">
        <v>0</v>
      </c>
      <c r="DY33" s="12">
        <v>7680</v>
      </c>
      <c r="DZ33" s="12">
        <v>2324465</v>
      </c>
      <c r="EA33" s="12">
        <v>14</v>
      </c>
      <c r="EB33" s="12">
        <v>3</v>
      </c>
      <c r="EC33" s="12">
        <v>0</v>
      </c>
      <c r="ED33" s="12">
        <v>0</v>
      </c>
      <c r="EE33" s="12">
        <v>300</v>
      </c>
      <c r="EF33" s="12">
        <v>1474</v>
      </c>
      <c r="EG33" s="12">
        <v>25</v>
      </c>
      <c r="EH33" s="12">
        <v>461</v>
      </c>
      <c r="EI33" s="12">
        <v>5031</v>
      </c>
      <c r="EJ33" s="12">
        <v>212204</v>
      </c>
      <c r="EK33" s="12">
        <v>1342</v>
      </c>
      <c r="EL33" s="12">
        <v>56138</v>
      </c>
      <c r="EM33" s="12">
        <v>2923</v>
      </c>
      <c r="EN33" s="12">
        <v>45029</v>
      </c>
      <c r="EO33" s="12">
        <v>141</v>
      </c>
      <c r="EP33" s="12">
        <v>414</v>
      </c>
      <c r="EQ33" s="12">
        <v>343</v>
      </c>
      <c r="ER33" s="12">
        <v>140604</v>
      </c>
      <c r="ES33" s="12">
        <v>146</v>
      </c>
      <c r="ET33" s="12">
        <v>1329</v>
      </c>
      <c r="EU33" s="12">
        <v>0</v>
      </c>
      <c r="EV33" s="12">
        <v>0</v>
      </c>
      <c r="EW33" s="12">
        <v>0</v>
      </c>
      <c r="EX33" s="12">
        <v>0</v>
      </c>
      <c r="EY33" s="12">
        <v>3265</v>
      </c>
      <c r="EZ33" s="12">
        <v>1792861</v>
      </c>
      <c r="FA33" s="26">
        <v>0</v>
      </c>
      <c r="FB33" s="26">
        <v>0</v>
      </c>
      <c r="FC33" s="27">
        <v>5</v>
      </c>
      <c r="FD33" s="27">
        <v>360</v>
      </c>
      <c r="FE33" s="26">
        <v>0</v>
      </c>
      <c r="FF33" s="26">
        <v>0</v>
      </c>
      <c r="FG33" s="12">
        <v>98</v>
      </c>
      <c r="FH33" s="12">
        <v>857</v>
      </c>
      <c r="FI33" s="12">
        <v>22</v>
      </c>
      <c r="FJ33" s="12">
        <v>35</v>
      </c>
      <c r="FK33" s="12">
        <v>11166</v>
      </c>
      <c r="FL33" s="12">
        <v>45012571</v>
      </c>
      <c r="FM33" s="12">
        <v>33413</v>
      </c>
      <c r="FN33" s="12">
        <v>120929</v>
      </c>
      <c r="FO33" s="27">
        <v>4</v>
      </c>
      <c r="FP33" s="27">
        <v>4253</v>
      </c>
      <c r="FQ33" s="12">
        <v>11249</v>
      </c>
      <c r="FR33" s="12">
        <v>300678803</v>
      </c>
      <c r="FS33" s="12">
        <v>3656</v>
      </c>
      <c r="FT33" s="12">
        <v>1456684</v>
      </c>
      <c r="FU33" s="12">
        <v>11254</v>
      </c>
      <c r="FV33" s="13">
        <v>75414501</v>
      </c>
    </row>
    <row r="34" spans="1:178" s="10" customFormat="1" ht="15.75" customHeight="1">
      <c r="A34" s="14" t="s">
        <v>23</v>
      </c>
      <c r="B34" s="15">
        <v>84475933</v>
      </c>
      <c r="C34" s="15">
        <v>7246201878</v>
      </c>
      <c r="D34" s="15"/>
      <c r="E34" s="15"/>
      <c r="F34" s="15"/>
      <c r="G34" s="15">
        <v>84474911</v>
      </c>
      <c r="H34" s="15">
        <v>7341627129</v>
      </c>
      <c r="I34" s="15">
        <v>72578891</v>
      </c>
      <c r="J34" s="15">
        <v>5004387693</v>
      </c>
      <c r="K34" s="15">
        <v>41552845</v>
      </c>
      <c r="L34" s="15">
        <v>117163696</v>
      </c>
      <c r="M34" s="15">
        <v>4944970</v>
      </c>
      <c r="N34" s="15">
        <v>63572937</v>
      </c>
      <c r="O34" s="15">
        <v>21654626</v>
      </c>
      <c r="P34" s="15">
        <v>160669080</v>
      </c>
      <c r="Q34" s="15">
        <v>19420465</v>
      </c>
      <c r="R34" s="15">
        <v>121160446</v>
      </c>
      <c r="S34" s="15">
        <v>19047698</v>
      </c>
      <c r="T34" s="15">
        <v>24471233</v>
      </c>
      <c r="U34" s="15">
        <v>297096</v>
      </c>
      <c r="V34" s="15">
        <v>7241374</v>
      </c>
      <c r="W34" s="15">
        <v>7888787</v>
      </c>
      <c r="X34" s="15">
        <v>227472586</v>
      </c>
      <c r="Y34" s="15">
        <v>3408982</v>
      </c>
      <c r="Z34" s="15">
        <v>26365478</v>
      </c>
      <c r="AA34" s="15">
        <v>925444</v>
      </c>
      <c r="AB34" s="15">
        <v>492153</v>
      </c>
      <c r="AC34" s="15">
        <v>5730189</v>
      </c>
      <c r="AD34" s="15">
        <v>367425968</v>
      </c>
      <c r="AE34" s="15">
        <v>9293777</v>
      </c>
      <c r="AF34" s="15">
        <v>21406205</v>
      </c>
      <c r="AG34" s="15">
        <v>3579363</v>
      </c>
      <c r="AH34" s="15">
        <v>42991457</v>
      </c>
      <c r="AI34" s="15">
        <v>4556230</v>
      </c>
      <c r="AJ34" s="15">
        <v>185072310</v>
      </c>
      <c r="AK34" s="15">
        <v>2504189</v>
      </c>
      <c r="AL34" s="15">
        <v>174817349</v>
      </c>
      <c r="AM34" s="15">
        <v>4059177</v>
      </c>
      <c r="AN34" s="15">
        <v>33366734</v>
      </c>
      <c r="AO34" s="15">
        <v>2637626</v>
      </c>
      <c r="AP34" s="15">
        <v>22351396</v>
      </c>
      <c r="AQ34" s="15">
        <v>348563</v>
      </c>
      <c r="AR34" s="15">
        <v>5748331</v>
      </c>
      <c r="AS34" s="15">
        <v>188106</v>
      </c>
      <c r="AT34" s="15">
        <v>1278307</v>
      </c>
      <c r="AU34" s="15">
        <v>587360</v>
      </c>
      <c r="AV34" s="15">
        <v>21144690</v>
      </c>
      <c r="AW34" s="15">
        <v>335587</v>
      </c>
      <c r="AX34" s="15">
        <v>3893556</v>
      </c>
      <c r="AY34" s="15">
        <v>5143939</v>
      </c>
      <c r="AZ34" s="15">
        <v>350733992</v>
      </c>
      <c r="BA34" s="15">
        <v>8125839</v>
      </c>
      <c r="BB34" s="15">
        <v>308817703</v>
      </c>
      <c r="BC34" s="15">
        <v>4869266</v>
      </c>
      <c r="BD34" s="15">
        <v>181066032</v>
      </c>
      <c r="BE34" s="15">
        <v>4333083</v>
      </c>
      <c r="BF34" s="15">
        <v>58755387</v>
      </c>
      <c r="BG34" s="15">
        <v>5883068</v>
      </c>
      <c r="BH34" s="15">
        <v>294043614</v>
      </c>
      <c r="BI34" s="15">
        <v>1419682</v>
      </c>
      <c r="BJ34" s="15">
        <v>106691070</v>
      </c>
      <c r="BK34" s="15">
        <v>170770</v>
      </c>
      <c r="BL34" s="15">
        <v>1753788</v>
      </c>
      <c r="BM34" s="15">
        <v>1000390</v>
      </c>
      <c r="BN34" s="15">
        <v>112825790</v>
      </c>
      <c r="BO34" s="15">
        <v>538016</v>
      </c>
      <c r="BP34" s="15">
        <v>8929701</v>
      </c>
      <c r="BQ34" s="15">
        <v>4269202</v>
      </c>
      <c r="BR34" s="15">
        <v>4815859</v>
      </c>
      <c r="BS34" s="15">
        <v>550028</v>
      </c>
      <c r="BT34" s="15">
        <v>12687049</v>
      </c>
      <c r="BU34" s="15">
        <v>771071</v>
      </c>
      <c r="BV34" s="15">
        <v>9498871</v>
      </c>
      <c r="BW34" s="15">
        <v>9510697</v>
      </c>
      <c r="BX34" s="15">
        <v>171835305</v>
      </c>
      <c r="BY34" s="15">
        <v>21919546</v>
      </c>
      <c r="BZ34" s="15">
        <v>789182190</v>
      </c>
      <c r="CA34" s="15">
        <v>20121343</v>
      </c>
      <c r="CB34" s="15">
        <v>505770422</v>
      </c>
      <c r="CC34" s="15">
        <v>3091392</v>
      </c>
      <c r="CD34" s="15">
        <v>53531016</v>
      </c>
      <c r="CE34" s="15">
        <v>4079736</v>
      </c>
      <c r="CF34" s="15">
        <v>44409125</v>
      </c>
      <c r="CG34" s="15">
        <v>1318791</v>
      </c>
      <c r="CH34" s="15">
        <v>17348551</v>
      </c>
      <c r="CI34" s="15">
        <v>39691</v>
      </c>
      <c r="CJ34" s="15">
        <v>193703</v>
      </c>
      <c r="CK34" s="15">
        <v>328015</v>
      </c>
      <c r="CL34" s="15">
        <v>4217630</v>
      </c>
      <c r="CM34" s="15">
        <v>74974</v>
      </c>
      <c r="CN34" s="15">
        <v>369147</v>
      </c>
      <c r="CO34" s="15">
        <v>4255760</v>
      </c>
      <c r="CP34" s="15">
        <v>73678138</v>
      </c>
      <c r="CQ34" s="15">
        <v>3324337</v>
      </c>
      <c r="CR34" s="15">
        <v>30692443</v>
      </c>
      <c r="CS34" s="15">
        <v>4176992</v>
      </c>
      <c r="CT34" s="15">
        <v>505338219</v>
      </c>
      <c r="CU34" s="15">
        <v>1823049</v>
      </c>
      <c r="CV34" s="15">
        <v>52419900</v>
      </c>
      <c r="CW34" s="15">
        <v>471599</v>
      </c>
      <c r="CX34" s="15">
        <v>21209019</v>
      </c>
      <c r="CY34" s="15">
        <v>35247</v>
      </c>
      <c r="CZ34" s="15">
        <v>1204282</v>
      </c>
      <c r="DA34" s="15">
        <v>358553</v>
      </c>
      <c r="DB34" s="15">
        <v>9492302</v>
      </c>
      <c r="DC34" s="15">
        <v>844189</v>
      </c>
      <c r="DD34" s="15">
        <v>13501883</v>
      </c>
      <c r="DE34" s="15">
        <v>8618132</v>
      </c>
      <c r="DF34" s="15">
        <v>74490608</v>
      </c>
      <c r="DG34" s="15">
        <v>15585160</v>
      </c>
      <c r="DH34" s="15">
        <v>305480564</v>
      </c>
      <c r="DI34" s="15">
        <v>14131654</v>
      </c>
      <c r="DJ34" s="15">
        <v>181154286</v>
      </c>
      <c r="DK34" s="15">
        <v>140753</v>
      </c>
      <c r="DL34" s="15">
        <v>10264828</v>
      </c>
      <c r="DM34" s="15">
        <v>4504661</v>
      </c>
      <c r="DN34" s="15">
        <v>37383524</v>
      </c>
      <c r="DO34" s="15">
        <v>164122</v>
      </c>
      <c r="DP34" s="15">
        <v>3727012</v>
      </c>
      <c r="DQ34" s="15">
        <v>166489</v>
      </c>
      <c r="DR34" s="15">
        <v>18523787</v>
      </c>
      <c r="DS34" s="15">
        <v>1363357</v>
      </c>
      <c r="DT34" s="15">
        <v>20903585</v>
      </c>
      <c r="DU34" s="15">
        <v>443506</v>
      </c>
      <c r="DV34" s="15">
        <v>5578852</v>
      </c>
      <c r="DW34" s="15">
        <v>214437</v>
      </c>
      <c r="DX34" s="15">
        <v>386725</v>
      </c>
      <c r="DY34" s="15">
        <v>22125028</v>
      </c>
      <c r="DZ34" s="15">
        <v>95425251</v>
      </c>
      <c r="EA34" s="15">
        <v>3155970</v>
      </c>
      <c r="EB34" s="15">
        <v>805367</v>
      </c>
      <c r="EC34" s="15">
        <v>92179</v>
      </c>
      <c r="ED34" s="15">
        <v>305376</v>
      </c>
      <c r="EE34" s="15">
        <v>821626</v>
      </c>
      <c r="EF34" s="15">
        <v>2437457</v>
      </c>
      <c r="EG34" s="15">
        <v>723713</v>
      </c>
      <c r="EH34" s="15">
        <v>1944619</v>
      </c>
      <c r="EI34" s="15">
        <v>8678663</v>
      </c>
      <c r="EJ34" s="15">
        <v>17094339</v>
      </c>
      <c r="EK34" s="15">
        <v>848044</v>
      </c>
      <c r="EL34" s="15">
        <v>18381023</v>
      </c>
      <c r="EM34" s="15">
        <v>2545016</v>
      </c>
      <c r="EN34" s="15">
        <v>17079384</v>
      </c>
      <c r="EO34" s="15">
        <v>746184</v>
      </c>
      <c r="EP34" s="15">
        <v>220559</v>
      </c>
      <c r="EQ34" s="15">
        <v>512072</v>
      </c>
      <c r="ER34" s="15">
        <v>9076615</v>
      </c>
      <c r="ES34" s="15">
        <v>2112543</v>
      </c>
      <c r="ET34" s="15">
        <v>9715999</v>
      </c>
      <c r="EU34" s="15">
        <v>7574426</v>
      </c>
      <c r="EV34" s="15">
        <v>6980912</v>
      </c>
      <c r="EW34" s="15">
        <v>1212942</v>
      </c>
      <c r="EX34" s="15">
        <v>2295280</v>
      </c>
      <c r="EY34" s="15">
        <v>506211</v>
      </c>
      <c r="EZ34" s="15">
        <v>7944260</v>
      </c>
      <c r="FA34" s="15">
        <v>5102</v>
      </c>
      <c r="FB34" s="15">
        <v>9133</v>
      </c>
      <c r="FC34" s="15">
        <v>1224</v>
      </c>
      <c r="FD34" s="15">
        <v>57714</v>
      </c>
      <c r="FE34" s="15">
        <v>92958</v>
      </c>
      <c r="FF34" s="15">
        <v>1077215</v>
      </c>
      <c r="FG34" s="15">
        <v>45987648</v>
      </c>
      <c r="FH34" s="15">
        <v>349883288</v>
      </c>
      <c r="FI34" s="15">
        <v>7601565</v>
      </c>
      <c r="FJ34" s="15">
        <v>12546784</v>
      </c>
      <c r="FK34" s="15">
        <v>38471033</v>
      </c>
      <c r="FL34" s="15">
        <v>1027346618</v>
      </c>
      <c r="FM34" s="15">
        <v>159246674</v>
      </c>
      <c r="FN34" s="15">
        <v>580854016</v>
      </c>
      <c r="FO34" s="15">
        <v>550</v>
      </c>
      <c r="FP34" s="15">
        <v>31588</v>
      </c>
      <c r="FQ34" s="15">
        <v>84455303</v>
      </c>
      <c r="FR34" s="15">
        <v>5282376924</v>
      </c>
      <c r="FS34" s="15">
        <v>3999179</v>
      </c>
      <c r="FT34" s="15">
        <v>27417755</v>
      </c>
      <c r="FU34" s="15">
        <v>84475930</v>
      </c>
      <c r="FV34" s="16">
        <v>1040421402</v>
      </c>
    </row>
    <row r="35" spans="1:178" ht="15.75" customHeight="1">
      <c r="A35" s="11" t="s">
        <v>8</v>
      </c>
      <c r="B35" s="12">
        <v>6014</v>
      </c>
      <c r="C35" s="12">
        <v>-6111456</v>
      </c>
      <c r="D35" s="12"/>
      <c r="E35" s="12"/>
      <c r="F35" s="12"/>
      <c r="G35" s="12">
        <v>4992</v>
      </c>
      <c r="H35" s="12">
        <v>-6078880</v>
      </c>
      <c r="I35" s="12">
        <v>3383</v>
      </c>
      <c r="J35" s="12">
        <v>476739</v>
      </c>
      <c r="K35" s="12">
        <v>3289</v>
      </c>
      <c r="L35" s="12">
        <v>674349</v>
      </c>
      <c r="M35" s="12">
        <v>1080</v>
      </c>
      <c r="N35" s="12">
        <v>236625</v>
      </c>
      <c r="O35" s="12">
        <v>2600</v>
      </c>
      <c r="P35" s="12">
        <v>271653</v>
      </c>
      <c r="Q35" s="12">
        <v>1950</v>
      </c>
      <c r="R35" s="12">
        <v>163180</v>
      </c>
      <c r="S35" s="12">
        <v>586</v>
      </c>
      <c r="T35" s="12">
        <v>29917</v>
      </c>
      <c r="U35" s="27">
        <v>7</v>
      </c>
      <c r="V35" s="27">
        <v>1658</v>
      </c>
      <c r="W35" s="12">
        <v>681</v>
      </c>
      <c r="X35" s="12">
        <v>105862</v>
      </c>
      <c r="Y35" s="12">
        <v>2067</v>
      </c>
      <c r="Z35" s="12">
        <v>159287</v>
      </c>
      <c r="AA35" s="26">
        <v>0</v>
      </c>
      <c r="AB35" s="26">
        <v>0</v>
      </c>
      <c r="AC35" s="12">
        <v>1177</v>
      </c>
      <c r="AD35" s="12">
        <v>3381970</v>
      </c>
      <c r="AE35" s="12">
        <v>1740</v>
      </c>
      <c r="AF35" s="12">
        <v>4777</v>
      </c>
      <c r="AG35" s="12">
        <v>1015</v>
      </c>
      <c r="AH35" s="12">
        <v>213007</v>
      </c>
      <c r="AI35" s="12">
        <v>1367</v>
      </c>
      <c r="AJ35" s="12">
        <v>1087409</v>
      </c>
      <c r="AK35" s="12">
        <v>1194</v>
      </c>
      <c r="AL35" s="12">
        <v>1003042</v>
      </c>
      <c r="AM35" s="12">
        <v>829</v>
      </c>
      <c r="AN35" s="12">
        <v>100645</v>
      </c>
      <c r="AO35" s="12">
        <v>857</v>
      </c>
      <c r="AP35" s="12">
        <v>118075</v>
      </c>
      <c r="AQ35" s="12">
        <v>427</v>
      </c>
      <c r="AR35" s="12">
        <v>25481</v>
      </c>
      <c r="AS35" s="12">
        <v>146</v>
      </c>
      <c r="AT35" s="12">
        <v>5951</v>
      </c>
      <c r="AU35" s="12">
        <v>675</v>
      </c>
      <c r="AV35" s="12">
        <v>201269</v>
      </c>
      <c r="AW35" s="12">
        <v>157</v>
      </c>
      <c r="AX35" s="12">
        <v>74730</v>
      </c>
      <c r="AY35" s="12">
        <v>1238</v>
      </c>
      <c r="AZ35" s="12">
        <v>3370116</v>
      </c>
      <c r="BA35" s="12">
        <v>1354</v>
      </c>
      <c r="BB35" s="12">
        <v>1373922</v>
      </c>
      <c r="BC35" s="12">
        <v>1138</v>
      </c>
      <c r="BD35" s="12">
        <v>1771637</v>
      </c>
      <c r="BE35" s="12">
        <v>575</v>
      </c>
      <c r="BF35" s="12">
        <v>102327</v>
      </c>
      <c r="BG35" s="12">
        <v>1516</v>
      </c>
      <c r="BH35" s="12">
        <v>1518459</v>
      </c>
      <c r="BI35" s="12">
        <v>973</v>
      </c>
      <c r="BJ35" s="12">
        <v>994264</v>
      </c>
      <c r="BK35" s="12">
        <v>106</v>
      </c>
      <c r="BL35" s="12">
        <v>7092</v>
      </c>
      <c r="BM35" s="12">
        <v>654</v>
      </c>
      <c r="BN35" s="12">
        <v>1026853</v>
      </c>
      <c r="BO35" s="12">
        <v>317</v>
      </c>
      <c r="BP35" s="12">
        <v>175126</v>
      </c>
      <c r="BQ35" s="12">
        <v>700</v>
      </c>
      <c r="BR35" s="12">
        <v>6446</v>
      </c>
      <c r="BS35" s="12">
        <v>631</v>
      </c>
      <c r="BT35" s="12">
        <v>129758</v>
      </c>
      <c r="BU35" s="12">
        <v>605</v>
      </c>
      <c r="BV35" s="12">
        <v>125306</v>
      </c>
      <c r="BW35" s="12">
        <v>609</v>
      </c>
      <c r="BX35" s="12">
        <v>111806</v>
      </c>
      <c r="BY35" s="12">
        <v>1167</v>
      </c>
      <c r="BZ35" s="12">
        <v>112842</v>
      </c>
      <c r="CA35" s="12">
        <v>1065</v>
      </c>
      <c r="CB35" s="12">
        <v>63890</v>
      </c>
      <c r="CC35" s="12">
        <v>1200</v>
      </c>
      <c r="CD35" s="12">
        <v>106141</v>
      </c>
      <c r="CE35" s="12">
        <v>673</v>
      </c>
      <c r="CF35" s="12">
        <v>76705</v>
      </c>
      <c r="CG35" s="12">
        <v>647</v>
      </c>
      <c r="CH35" s="12">
        <v>44723</v>
      </c>
      <c r="CI35" s="12">
        <v>25</v>
      </c>
      <c r="CJ35" s="12">
        <v>1191</v>
      </c>
      <c r="CK35" s="26">
        <v>0</v>
      </c>
      <c r="CL35" s="26">
        <v>0</v>
      </c>
      <c r="CM35" s="27">
        <v>4</v>
      </c>
      <c r="CN35" s="27">
        <v>260</v>
      </c>
      <c r="CO35" s="12">
        <v>1455</v>
      </c>
      <c r="CP35" s="12">
        <v>132579</v>
      </c>
      <c r="CQ35" s="12">
        <v>433</v>
      </c>
      <c r="CR35" s="12">
        <v>59754</v>
      </c>
      <c r="CS35" s="12">
        <v>1048</v>
      </c>
      <c r="CT35" s="12">
        <v>742783</v>
      </c>
      <c r="CU35" s="12">
        <v>1256</v>
      </c>
      <c r="CV35" s="12">
        <v>2364100</v>
      </c>
      <c r="CW35" s="12">
        <v>295</v>
      </c>
      <c r="CX35" s="12">
        <v>57375</v>
      </c>
      <c r="CY35" s="12">
        <v>77</v>
      </c>
      <c r="CZ35" s="12">
        <v>28060</v>
      </c>
      <c r="DA35" s="12">
        <v>192</v>
      </c>
      <c r="DB35" s="12">
        <v>48557</v>
      </c>
      <c r="DC35" s="12">
        <v>129</v>
      </c>
      <c r="DD35" s="12">
        <v>25124</v>
      </c>
      <c r="DE35" s="27">
        <v>174</v>
      </c>
      <c r="DF35" s="27">
        <v>4037</v>
      </c>
      <c r="DG35" s="12">
        <v>2163</v>
      </c>
      <c r="DH35" s="12">
        <v>43047</v>
      </c>
      <c r="DI35" s="12">
        <v>109</v>
      </c>
      <c r="DJ35" s="12">
        <v>1905</v>
      </c>
      <c r="DK35" s="27">
        <v>1080</v>
      </c>
      <c r="DL35" s="27">
        <v>80362</v>
      </c>
      <c r="DM35" s="12">
        <v>848</v>
      </c>
      <c r="DN35" s="12">
        <v>253058</v>
      </c>
      <c r="DO35" s="12">
        <v>29</v>
      </c>
      <c r="DP35" s="12">
        <v>19693</v>
      </c>
      <c r="DQ35" s="12">
        <v>3740</v>
      </c>
      <c r="DR35" s="12">
        <v>9895677</v>
      </c>
      <c r="DS35" s="27">
        <v>215</v>
      </c>
      <c r="DT35" s="27">
        <v>13815</v>
      </c>
      <c r="DU35" s="12">
        <v>270</v>
      </c>
      <c r="DV35" s="12">
        <v>181425</v>
      </c>
      <c r="DW35" s="12">
        <v>0</v>
      </c>
      <c r="DX35" s="12">
        <v>0</v>
      </c>
      <c r="DY35" s="12">
        <v>1542</v>
      </c>
      <c r="DZ35" s="12">
        <v>32575</v>
      </c>
      <c r="EA35" s="27">
        <v>6</v>
      </c>
      <c r="EB35" s="27">
        <v>2</v>
      </c>
      <c r="EC35" s="12">
        <v>0</v>
      </c>
      <c r="ED35" s="12">
        <v>0</v>
      </c>
      <c r="EE35" s="12">
        <v>30</v>
      </c>
      <c r="EF35" s="12">
        <v>135</v>
      </c>
      <c r="EG35" s="27">
        <v>204</v>
      </c>
      <c r="EH35" s="27">
        <v>3112</v>
      </c>
      <c r="EI35" s="12">
        <v>1082</v>
      </c>
      <c r="EJ35" s="12">
        <v>5784</v>
      </c>
      <c r="EK35" s="12">
        <v>42</v>
      </c>
      <c r="EL35" s="12">
        <v>947</v>
      </c>
      <c r="EM35" s="12">
        <v>545</v>
      </c>
      <c r="EN35" s="12">
        <v>4625</v>
      </c>
      <c r="EO35" s="27">
        <v>8</v>
      </c>
      <c r="EP35" s="27">
        <v>5</v>
      </c>
      <c r="EQ35" s="12">
        <v>126</v>
      </c>
      <c r="ER35" s="12">
        <v>15283</v>
      </c>
      <c r="ES35" s="12">
        <v>30</v>
      </c>
      <c r="ET35" s="12">
        <v>162</v>
      </c>
      <c r="EU35" s="27">
        <v>117</v>
      </c>
      <c r="EV35" s="27">
        <v>87</v>
      </c>
      <c r="EW35" s="27">
        <v>7</v>
      </c>
      <c r="EX35" s="27">
        <v>14</v>
      </c>
      <c r="EY35" s="12">
        <v>49</v>
      </c>
      <c r="EZ35" s="12">
        <v>2421</v>
      </c>
      <c r="FA35" s="12">
        <v>0</v>
      </c>
      <c r="FB35" s="12">
        <v>0</v>
      </c>
      <c r="FC35" s="12">
        <v>0</v>
      </c>
      <c r="FD35" s="12">
        <v>0</v>
      </c>
      <c r="FE35" s="12">
        <v>0</v>
      </c>
      <c r="FF35" s="12">
        <v>0</v>
      </c>
      <c r="FG35" s="12">
        <v>0</v>
      </c>
      <c r="FH35" s="12">
        <v>0</v>
      </c>
      <c r="FI35" s="12">
        <v>0</v>
      </c>
      <c r="FJ35" s="12">
        <v>0</v>
      </c>
      <c r="FK35" s="12">
        <v>0</v>
      </c>
      <c r="FL35" s="12">
        <v>0</v>
      </c>
      <c r="FM35" s="12">
        <v>10863</v>
      </c>
      <c r="FN35" s="12">
        <v>39639</v>
      </c>
      <c r="FO35" s="12">
        <v>0</v>
      </c>
      <c r="FP35" s="12">
        <v>0</v>
      </c>
      <c r="FQ35" s="12">
        <v>0</v>
      </c>
      <c r="FR35" s="12">
        <v>0</v>
      </c>
      <c r="FS35" s="26">
        <v>5335</v>
      </c>
      <c r="FT35" s="26">
        <v>261530</v>
      </c>
      <c r="FU35" s="12">
        <v>6011</v>
      </c>
      <c r="FV35" s="13">
        <v>260138</v>
      </c>
    </row>
    <row r="36" spans="1:178" ht="15.75" customHeight="1">
      <c r="A36" s="11" t="s">
        <v>9</v>
      </c>
      <c r="B36" s="12">
        <v>285299</v>
      </c>
      <c r="C36" s="12">
        <v>765302</v>
      </c>
      <c r="D36" s="12"/>
      <c r="E36" s="12"/>
      <c r="F36" s="12"/>
      <c r="G36" s="12">
        <v>285299</v>
      </c>
      <c r="H36" s="12">
        <v>768974</v>
      </c>
      <c r="I36" s="12">
        <v>140783</v>
      </c>
      <c r="J36" s="12">
        <v>266445</v>
      </c>
      <c r="K36" s="12">
        <v>168381</v>
      </c>
      <c r="L36" s="12">
        <v>140032</v>
      </c>
      <c r="M36" s="12">
        <v>13740</v>
      </c>
      <c r="N36" s="12">
        <v>27059</v>
      </c>
      <c r="O36" s="12">
        <v>112050</v>
      </c>
      <c r="P36" s="12">
        <v>135645</v>
      </c>
      <c r="Q36" s="12">
        <v>100981</v>
      </c>
      <c r="R36" s="12">
        <v>64577</v>
      </c>
      <c r="S36" s="27">
        <v>3201</v>
      </c>
      <c r="T36" s="27">
        <v>541</v>
      </c>
      <c r="U36" s="12">
        <v>0</v>
      </c>
      <c r="V36" s="12">
        <v>0</v>
      </c>
      <c r="W36" s="27">
        <v>2131</v>
      </c>
      <c r="X36" s="27">
        <v>10928</v>
      </c>
      <c r="Y36" s="27">
        <v>1944</v>
      </c>
      <c r="Z36" s="27">
        <v>7944</v>
      </c>
      <c r="AA36" s="26">
        <v>4999</v>
      </c>
      <c r="AB36" s="26">
        <v>2178</v>
      </c>
      <c r="AC36" s="12">
        <v>38740</v>
      </c>
      <c r="AD36" s="12">
        <v>51076</v>
      </c>
      <c r="AE36" s="12">
        <v>21375</v>
      </c>
      <c r="AF36" s="12">
        <v>37765</v>
      </c>
      <c r="AG36" s="12">
        <v>24065</v>
      </c>
      <c r="AH36" s="12">
        <v>22610</v>
      </c>
      <c r="AI36" s="12">
        <v>9750</v>
      </c>
      <c r="AJ36" s="12">
        <v>119937</v>
      </c>
      <c r="AK36" s="12">
        <v>8220</v>
      </c>
      <c r="AL36" s="12">
        <v>121498</v>
      </c>
      <c r="AM36" s="12">
        <v>27153</v>
      </c>
      <c r="AN36" s="12">
        <v>32803</v>
      </c>
      <c r="AO36" s="27">
        <v>4204</v>
      </c>
      <c r="AP36" s="27">
        <v>11289</v>
      </c>
      <c r="AQ36" s="27">
        <v>1100</v>
      </c>
      <c r="AR36" s="27">
        <v>245</v>
      </c>
      <c r="AS36" s="27">
        <v>3</v>
      </c>
      <c r="AT36" s="29" t="s">
        <v>126</v>
      </c>
      <c r="AU36" s="27">
        <v>3047</v>
      </c>
      <c r="AV36" s="27">
        <v>2680</v>
      </c>
      <c r="AW36" s="27">
        <v>38</v>
      </c>
      <c r="AX36" s="27">
        <v>268</v>
      </c>
      <c r="AY36" s="12">
        <v>31223</v>
      </c>
      <c r="AZ36" s="12">
        <v>43080</v>
      </c>
      <c r="BA36" s="12">
        <v>21786</v>
      </c>
      <c r="BB36" s="12">
        <v>181128</v>
      </c>
      <c r="BC36" s="12">
        <v>28622</v>
      </c>
      <c r="BD36" s="12">
        <v>43456</v>
      </c>
      <c r="BE36" s="12">
        <v>13765</v>
      </c>
      <c r="BF36" s="12">
        <v>34799</v>
      </c>
      <c r="BG36" s="12">
        <v>14820</v>
      </c>
      <c r="BH36" s="12">
        <v>206717</v>
      </c>
      <c r="BI36" s="27">
        <v>1264</v>
      </c>
      <c r="BJ36" s="27">
        <v>34903</v>
      </c>
      <c r="BK36" s="26">
        <v>4</v>
      </c>
      <c r="BL36" s="26">
        <v>31</v>
      </c>
      <c r="BM36" s="27">
        <v>4150</v>
      </c>
      <c r="BN36" s="27">
        <v>14879</v>
      </c>
      <c r="BO36" s="27">
        <v>1557</v>
      </c>
      <c r="BP36" s="27">
        <v>4991</v>
      </c>
      <c r="BQ36" s="12">
        <v>26390</v>
      </c>
      <c r="BR36" s="12">
        <v>15220</v>
      </c>
      <c r="BS36" s="27">
        <v>642</v>
      </c>
      <c r="BT36" s="27">
        <v>12915</v>
      </c>
      <c r="BU36" s="27">
        <v>9</v>
      </c>
      <c r="BV36" s="27">
        <v>1210</v>
      </c>
      <c r="BW36" s="27">
        <v>5081</v>
      </c>
      <c r="BX36" s="27">
        <v>8649</v>
      </c>
      <c r="BY36" s="12">
        <v>14112</v>
      </c>
      <c r="BZ36" s="12">
        <v>78577</v>
      </c>
      <c r="CA36" s="12">
        <v>14112</v>
      </c>
      <c r="CB36" s="12">
        <v>35689</v>
      </c>
      <c r="CC36" s="27">
        <v>50</v>
      </c>
      <c r="CD36" s="27">
        <v>4220</v>
      </c>
      <c r="CE36" s="26">
        <v>213</v>
      </c>
      <c r="CF36" s="26">
        <v>9142</v>
      </c>
      <c r="CG36" s="27">
        <v>3</v>
      </c>
      <c r="CH36" s="27">
        <v>372</v>
      </c>
      <c r="CI36" s="12">
        <v>0</v>
      </c>
      <c r="CJ36" s="12">
        <v>0</v>
      </c>
      <c r="CK36" s="26">
        <v>1019</v>
      </c>
      <c r="CL36" s="26">
        <v>668</v>
      </c>
      <c r="CM36" s="12">
        <v>0</v>
      </c>
      <c r="CN36" s="12">
        <v>0</v>
      </c>
      <c r="CO36" s="27">
        <v>1068</v>
      </c>
      <c r="CP36" s="27">
        <v>5145</v>
      </c>
      <c r="CQ36" s="26">
        <v>213</v>
      </c>
      <c r="CR36" s="26">
        <v>4263</v>
      </c>
      <c r="CS36" s="12">
        <v>12857</v>
      </c>
      <c r="CT36" s="12">
        <v>38793</v>
      </c>
      <c r="CU36" s="27">
        <v>1234</v>
      </c>
      <c r="CV36" s="27">
        <v>23699</v>
      </c>
      <c r="CW36" s="27">
        <v>6111</v>
      </c>
      <c r="CX36" s="27">
        <v>13472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2">
        <v>17041</v>
      </c>
      <c r="DF36" s="12">
        <v>49117</v>
      </c>
      <c r="DG36" s="12">
        <v>32810</v>
      </c>
      <c r="DH36" s="12">
        <v>352699</v>
      </c>
      <c r="DI36" s="27">
        <v>1033</v>
      </c>
      <c r="DJ36" s="27">
        <v>1601</v>
      </c>
      <c r="DK36" s="12">
        <v>0</v>
      </c>
      <c r="DL36" s="12">
        <v>0</v>
      </c>
      <c r="DM36" s="12">
        <v>68073</v>
      </c>
      <c r="DN36" s="12">
        <v>107505</v>
      </c>
      <c r="DO36" s="12">
        <v>0</v>
      </c>
      <c r="DP36" s="12">
        <v>0</v>
      </c>
      <c r="DQ36" s="27">
        <v>283</v>
      </c>
      <c r="DR36" s="27">
        <v>45447</v>
      </c>
      <c r="DS36" s="27">
        <v>2036</v>
      </c>
      <c r="DT36" s="27">
        <v>3654</v>
      </c>
      <c r="DU36" s="27">
        <v>3054</v>
      </c>
      <c r="DV36" s="27">
        <v>6035</v>
      </c>
      <c r="DW36" s="12">
        <v>0</v>
      </c>
      <c r="DX36" s="12">
        <v>0</v>
      </c>
      <c r="DY36" s="12">
        <v>8607</v>
      </c>
      <c r="DZ36" s="12">
        <v>3672</v>
      </c>
      <c r="EA36" s="12">
        <v>0</v>
      </c>
      <c r="EB36" s="12">
        <v>0</v>
      </c>
      <c r="EC36" s="12">
        <v>0</v>
      </c>
      <c r="ED36" s="12">
        <v>0</v>
      </c>
      <c r="EE36" s="12">
        <v>0</v>
      </c>
      <c r="EF36" s="12">
        <v>0</v>
      </c>
      <c r="EG36" s="12">
        <v>0</v>
      </c>
      <c r="EH36" s="12">
        <v>0</v>
      </c>
      <c r="EI36" s="27">
        <v>6197</v>
      </c>
      <c r="EJ36" s="27">
        <v>830</v>
      </c>
      <c r="EK36" s="12">
        <v>0</v>
      </c>
      <c r="EL36" s="12">
        <v>0</v>
      </c>
      <c r="EM36" s="27">
        <v>112</v>
      </c>
      <c r="EN36" s="27">
        <v>720</v>
      </c>
      <c r="EO36" s="27">
        <v>1001</v>
      </c>
      <c r="EP36" s="27">
        <v>1</v>
      </c>
      <c r="EQ36" s="27">
        <v>6</v>
      </c>
      <c r="ER36" s="27">
        <v>1935</v>
      </c>
      <c r="ES36" s="12">
        <v>0</v>
      </c>
      <c r="ET36" s="12">
        <v>0</v>
      </c>
      <c r="EU36" s="12">
        <v>0</v>
      </c>
      <c r="EV36" s="12">
        <v>0</v>
      </c>
      <c r="EW36" s="12">
        <v>0</v>
      </c>
      <c r="EX36" s="12">
        <v>0</v>
      </c>
      <c r="EY36" s="27">
        <v>1403</v>
      </c>
      <c r="EZ36" s="27">
        <v>186</v>
      </c>
      <c r="FA36" s="12">
        <v>0</v>
      </c>
      <c r="FB36" s="12">
        <v>0</v>
      </c>
      <c r="FC36" s="12">
        <v>0</v>
      </c>
      <c r="FD36" s="12">
        <v>0</v>
      </c>
      <c r="FE36" s="12">
        <v>0</v>
      </c>
      <c r="FF36" s="12">
        <v>0</v>
      </c>
      <c r="FG36" s="12">
        <v>276934</v>
      </c>
      <c r="FH36" s="12">
        <v>449996</v>
      </c>
      <c r="FI36" s="27">
        <v>4010</v>
      </c>
      <c r="FJ36" s="27">
        <v>6413</v>
      </c>
      <c r="FK36" s="12">
        <v>8365</v>
      </c>
      <c r="FL36" s="12">
        <v>28045</v>
      </c>
      <c r="FM36" s="12">
        <v>4554</v>
      </c>
      <c r="FN36" s="12">
        <v>16621</v>
      </c>
      <c r="FO36" s="12">
        <v>0</v>
      </c>
      <c r="FP36" s="12">
        <v>0</v>
      </c>
      <c r="FQ36" s="12">
        <v>282978</v>
      </c>
      <c r="FR36" s="12">
        <v>305638</v>
      </c>
      <c r="FS36" s="26">
        <v>0</v>
      </c>
      <c r="FT36" s="26">
        <v>0</v>
      </c>
      <c r="FU36" s="12">
        <v>285299</v>
      </c>
      <c r="FV36" s="13">
        <v>43878</v>
      </c>
    </row>
    <row r="37" spans="1:178" ht="15.75" customHeight="1">
      <c r="A37" s="11" t="s">
        <v>10</v>
      </c>
      <c r="B37" s="12">
        <v>1967069</v>
      </c>
      <c r="C37" s="12">
        <v>14886296</v>
      </c>
      <c r="D37" s="12"/>
      <c r="E37" s="12"/>
      <c r="F37" s="12"/>
      <c r="G37" s="12">
        <v>1967069</v>
      </c>
      <c r="H37" s="12">
        <v>14920453</v>
      </c>
      <c r="I37" s="12">
        <v>1846819</v>
      </c>
      <c r="J37" s="12">
        <v>13450548</v>
      </c>
      <c r="K37" s="12">
        <v>402007</v>
      </c>
      <c r="L37" s="12">
        <v>152884</v>
      </c>
      <c r="M37" s="12">
        <v>12767</v>
      </c>
      <c r="N37" s="12">
        <v>12594</v>
      </c>
      <c r="O37" s="12">
        <v>172720</v>
      </c>
      <c r="P37" s="12">
        <v>175523</v>
      </c>
      <c r="Q37" s="12">
        <v>157155</v>
      </c>
      <c r="R37" s="12">
        <v>124680</v>
      </c>
      <c r="S37" s="12">
        <v>10046</v>
      </c>
      <c r="T37" s="12">
        <v>1561</v>
      </c>
      <c r="U37" s="27">
        <v>1018</v>
      </c>
      <c r="V37" s="27">
        <v>10079</v>
      </c>
      <c r="W37" s="12">
        <v>47274</v>
      </c>
      <c r="X37" s="12">
        <v>183658</v>
      </c>
      <c r="Y37" s="12">
        <v>12886</v>
      </c>
      <c r="Z37" s="12">
        <v>28792</v>
      </c>
      <c r="AA37" s="27">
        <v>6943</v>
      </c>
      <c r="AB37" s="27">
        <v>3887</v>
      </c>
      <c r="AC37" s="12">
        <v>64910</v>
      </c>
      <c r="AD37" s="12">
        <v>194188</v>
      </c>
      <c r="AE37" s="12">
        <v>46887</v>
      </c>
      <c r="AF37" s="12">
        <v>66854</v>
      </c>
      <c r="AG37" s="12">
        <v>31443</v>
      </c>
      <c r="AH37" s="12">
        <v>44604</v>
      </c>
      <c r="AI37" s="12">
        <v>20977</v>
      </c>
      <c r="AJ37" s="12">
        <v>58954</v>
      </c>
      <c r="AK37" s="12">
        <v>8922</v>
      </c>
      <c r="AL37" s="12">
        <v>44404</v>
      </c>
      <c r="AM37" s="12">
        <v>29249</v>
      </c>
      <c r="AN37" s="12">
        <v>43850</v>
      </c>
      <c r="AO37" s="12">
        <v>10532</v>
      </c>
      <c r="AP37" s="12">
        <v>7188</v>
      </c>
      <c r="AQ37" s="27">
        <v>1097</v>
      </c>
      <c r="AR37" s="27">
        <v>7</v>
      </c>
      <c r="AS37" s="27">
        <v>982</v>
      </c>
      <c r="AT37" s="27">
        <v>26</v>
      </c>
      <c r="AU37" s="27">
        <v>2194</v>
      </c>
      <c r="AV37" s="27">
        <v>954</v>
      </c>
      <c r="AW37" s="26">
        <v>2085</v>
      </c>
      <c r="AX37" s="26">
        <v>7666</v>
      </c>
      <c r="AY37" s="12">
        <v>50894</v>
      </c>
      <c r="AZ37" s="12">
        <v>171131</v>
      </c>
      <c r="BA37" s="12">
        <v>40901</v>
      </c>
      <c r="BB37" s="12">
        <v>215662</v>
      </c>
      <c r="BC37" s="12">
        <v>41200</v>
      </c>
      <c r="BD37" s="12">
        <v>165382</v>
      </c>
      <c r="BE37" s="12">
        <v>26475</v>
      </c>
      <c r="BF37" s="12">
        <v>31843</v>
      </c>
      <c r="BG37" s="12">
        <v>19949</v>
      </c>
      <c r="BH37" s="12">
        <v>202454</v>
      </c>
      <c r="BI37" s="27">
        <v>5076</v>
      </c>
      <c r="BJ37" s="27">
        <v>4561</v>
      </c>
      <c r="BK37" s="26">
        <v>0</v>
      </c>
      <c r="BL37" s="26">
        <v>0</v>
      </c>
      <c r="BM37" s="27">
        <v>6503</v>
      </c>
      <c r="BN37" s="27">
        <v>15394</v>
      </c>
      <c r="BO37" s="27">
        <v>3062</v>
      </c>
      <c r="BP37" s="27">
        <v>2196</v>
      </c>
      <c r="BQ37" s="12">
        <v>16320</v>
      </c>
      <c r="BR37" s="12">
        <v>6656</v>
      </c>
      <c r="BS37" s="27">
        <v>1475</v>
      </c>
      <c r="BT37" s="27">
        <v>5831</v>
      </c>
      <c r="BU37" s="27">
        <v>985</v>
      </c>
      <c r="BV37" s="27">
        <v>516</v>
      </c>
      <c r="BW37" s="12">
        <v>9082</v>
      </c>
      <c r="BX37" s="12">
        <v>32613</v>
      </c>
      <c r="BY37" s="12">
        <v>33038</v>
      </c>
      <c r="BZ37" s="12">
        <v>211679</v>
      </c>
      <c r="CA37" s="12">
        <v>30023</v>
      </c>
      <c r="CB37" s="12">
        <v>120314</v>
      </c>
      <c r="CC37" s="27">
        <v>1563</v>
      </c>
      <c r="CD37" s="27">
        <v>12771</v>
      </c>
      <c r="CE37" s="26">
        <v>0</v>
      </c>
      <c r="CF37" s="26">
        <v>0</v>
      </c>
      <c r="CG37" s="27">
        <v>1970</v>
      </c>
      <c r="CH37" s="27">
        <v>3160</v>
      </c>
      <c r="CI37" s="12">
        <v>0</v>
      </c>
      <c r="CJ37" s="12">
        <v>0</v>
      </c>
      <c r="CK37" s="12">
        <v>0</v>
      </c>
      <c r="CL37" s="12">
        <v>0</v>
      </c>
      <c r="CM37" s="27">
        <v>1018</v>
      </c>
      <c r="CN37" s="27">
        <v>991</v>
      </c>
      <c r="CO37" s="27">
        <v>3532</v>
      </c>
      <c r="CP37" s="27">
        <v>14941</v>
      </c>
      <c r="CQ37" s="26">
        <v>0</v>
      </c>
      <c r="CR37" s="26">
        <v>0</v>
      </c>
      <c r="CS37" s="12">
        <v>14690</v>
      </c>
      <c r="CT37" s="12">
        <v>62073</v>
      </c>
      <c r="CU37" s="27">
        <v>7776</v>
      </c>
      <c r="CV37" s="27">
        <v>54937</v>
      </c>
      <c r="CW37" s="27">
        <v>972</v>
      </c>
      <c r="CX37" s="27">
        <v>76</v>
      </c>
      <c r="CY37" s="12">
        <v>0</v>
      </c>
      <c r="CZ37" s="12">
        <v>0</v>
      </c>
      <c r="DA37" s="27">
        <v>2783</v>
      </c>
      <c r="DB37" s="27">
        <v>16885</v>
      </c>
      <c r="DC37" s="27">
        <v>925</v>
      </c>
      <c r="DD37" s="27">
        <v>5295</v>
      </c>
      <c r="DE37" s="12">
        <v>74845</v>
      </c>
      <c r="DF37" s="12">
        <v>435268</v>
      </c>
      <c r="DG37" s="12">
        <v>37295</v>
      </c>
      <c r="DH37" s="12">
        <v>425007</v>
      </c>
      <c r="DI37" s="27">
        <v>2993</v>
      </c>
      <c r="DJ37" s="27">
        <v>21810</v>
      </c>
      <c r="DK37" s="12">
        <v>0</v>
      </c>
      <c r="DL37" s="12">
        <v>0</v>
      </c>
      <c r="DM37" s="12">
        <v>70784</v>
      </c>
      <c r="DN37" s="12">
        <v>187329</v>
      </c>
      <c r="DO37" s="27">
        <v>1018</v>
      </c>
      <c r="DP37" s="27">
        <v>402</v>
      </c>
      <c r="DQ37" s="27">
        <v>20</v>
      </c>
      <c r="DR37" s="27">
        <v>14528</v>
      </c>
      <c r="DS37" s="27">
        <v>1990</v>
      </c>
      <c r="DT37" s="27">
        <v>7563</v>
      </c>
      <c r="DU37" s="27">
        <v>4094</v>
      </c>
      <c r="DV37" s="27">
        <v>14717</v>
      </c>
      <c r="DW37" s="27">
        <v>6</v>
      </c>
      <c r="DX37" s="27">
        <v>36</v>
      </c>
      <c r="DY37" s="12">
        <v>68495</v>
      </c>
      <c r="DZ37" s="12">
        <v>34156</v>
      </c>
      <c r="EA37" s="27">
        <v>1001</v>
      </c>
      <c r="EB37" s="27">
        <v>175</v>
      </c>
      <c r="EC37" s="27">
        <v>1001</v>
      </c>
      <c r="ED37" s="27">
        <v>1447</v>
      </c>
      <c r="EE37" s="27">
        <v>6</v>
      </c>
      <c r="EF37" s="27">
        <v>36</v>
      </c>
      <c r="EG37" s="12">
        <v>0</v>
      </c>
      <c r="EH37" s="12">
        <v>0</v>
      </c>
      <c r="EI37" s="12">
        <v>56322</v>
      </c>
      <c r="EJ37" s="12">
        <v>17157</v>
      </c>
      <c r="EK37" s="12">
        <v>0</v>
      </c>
      <c r="EL37" s="12">
        <v>0</v>
      </c>
      <c r="EM37" s="27">
        <v>1944</v>
      </c>
      <c r="EN37" s="27">
        <v>2613</v>
      </c>
      <c r="EO37" s="27">
        <v>5036</v>
      </c>
      <c r="EP37" s="27">
        <v>208</v>
      </c>
      <c r="EQ37" s="12">
        <v>0</v>
      </c>
      <c r="ER37" s="12">
        <v>0</v>
      </c>
      <c r="ES37" s="27">
        <v>4055</v>
      </c>
      <c r="ET37" s="27">
        <v>7847</v>
      </c>
      <c r="EU37" s="12">
        <v>0</v>
      </c>
      <c r="EV37" s="12">
        <v>0</v>
      </c>
      <c r="EW37" s="27">
        <v>1001</v>
      </c>
      <c r="EX37" s="27">
        <v>4004</v>
      </c>
      <c r="EY37" s="27">
        <v>1098</v>
      </c>
      <c r="EZ37" s="27">
        <v>670</v>
      </c>
      <c r="FA37" s="12">
        <v>0</v>
      </c>
      <c r="FB37" s="12">
        <v>0</v>
      </c>
      <c r="FC37" s="12">
        <v>0</v>
      </c>
      <c r="FD37" s="12">
        <v>0</v>
      </c>
      <c r="FE37" s="12">
        <v>0</v>
      </c>
      <c r="FF37" s="12">
        <v>0</v>
      </c>
      <c r="FG37" s="12">
        <v>1949946</v>
      </c>
      <c r="FH37" s="12">
        <v>10715597</v>
      </c>
      <c r="FI37" s="27">
        <v>998</v>
      </c>
      <c r="FJ37" s="27">
        <v>1397</v>
      </c>
      <c r="FK37" s="12">
        <v>16125</v>
      </c>
      <c r="FL37" s="12">
        <v>32887</v>
      </c>
      <c r="FM37" s="12">
        <v>70609</v>
      </c>
      <c r="FN37" s="12">
        <v>256229</v>
      </c>
      <c r="FO37" s="12">
        <v>0</v>
      </c>
      <c r="FP37" s="12">
        <v>0</v>
      </c>
      <c r="FQ37" s="12">
        <v>1967041</v>
      </c>
      <c r="FR37" s="12">
        <v>3881124</v>
      </c>
      <c r="FS37" s="27">
        <v>1046</v>
      </c>
      <c r="FT37" s="27">
        <v>1312</v>
      </c>
      <c r="FU37" s="12">
        <v>1967069</v>
      </c>
      <c r="FV37" s="13">
        <v>398967</v>
      </c>
    </row>
    <row r="38" spans="1:178" ht="15.75" customHeight="1">
      <c r="A38" s="11" t="s">
        <v>11</v>
      </c>
      <c r="B38" s="12">
        <v>3021672</v>
      </c>
      <c r="C38" s="12">
        <v>39267757</v>
      </c>
      <c r="D38" s="12"/>
      <c r="E38" s="12"/>
      <c r="F38" s="12"/>
      <c r="G38" s="12">
        <v>3021672</v>
      </c>
      <c r="H38" s="12">
        <v>39538174</v>
      </c>
      <c r="I38" s="12">
        <v>2059011</v>
      </c>
      <c r="J38" s="12">
        <v>24845284</v>
      </c>
      <c r="K38" s="12">
        <v>792892</v>
      </c>
      <c r="L38" s="12">
        <v>1007907</v>
      </c>
      <c r="M38" s="12">
        <v>29734</v>
      </c>
      <c r="N38" s="12">
        <v>48534</v>
      </c>
      <c r="O38" s="12">
        <v>290528</v>
      </c>
      <c r="P38" s="12">
        <v>352150</v>
      </c>
      <c r="Q38" s="12">
        <v>246497</v>
      </c>
      <c r="R38" s="12">
        <v>123091</v>
      </c>
      <c r="S38" s="12">
        <v>34653</v>
      </c>
      <c r="T38" s="12">
        <v>22113</v>
      </c>
      <c r="U38" s="12">
        <v>16248</v>
      </c>
      <c r="V38" s="12">
        <v>152995</v>
      </c>
      <c r="W38" s="12">
        <v>126218</v>
      </c>
      <c r="X38" s="12">
        <v>963114</v>
      </c>
      <c r="Y38" s="12">
        <v>37657</v>
      </c>
      <c r="Z38" s="12">
        <v>227192</v>
      </c>
      <c r="AA38" s="12">
        <v>18829</v>
      </c>
      <c r="AB38" s="12">
        <v>3839</v>
      </c>
      <c r="AC38" s="12">
        <v>50285</v>
      </c>
      <c r="AD38" s="12">
        <v>131977</v>
      </c>
      <c r="AE38" s="12">
        <v>105875</v>
      </c>
      <c r="AF38" s="12">
        <v>208101</v>
      </c>
      <c r="AG38" s="12">
        <v>21133</v>
      </c>
      <c r="AH38" s="12">
        <v>96036</v>
      </c>
      <c r="AI38" s="12">
        <v>38930</v>
      </c>
      <c r="AJ38" s="12">
        <v>455873</v>
      </c>
      <c r="AK38" s="12">
        <v>17254</v>
      </c>
      <c r="AL38" s="12">
        <v>384697</v>
      </c>
      <c r="AM38" s="12">
        <v>23032</v>
      </c>
      <c r="AN38" s="12">
        <v>94109</v>
      </c>
      <c r="AO38" s="12">
        <v>23731</v>
      </c>
      <c r="AP38" s="12">
        <v>75658</v>
      </c>
      <c r="AQ38" s="27">
        <v>2351</v>
      </c>
      <c r="AR38" s="27">
        <v>1374</v>
      </c>
      <c r="AS38" s="27">
        <v>382</v>
      </c>
      <c r="AT38" s="27">
        <v>55</v>
      </c>
      <c r="AU38" s="27">
        <v>2896</v>
      </c>
      <c r="AV38" s="27">
        <v>5213</v>
      </c>
      <c r="AW38" s="26">
        <v>0</v>
      </c>
      <c r="AX38" s="26">
        <v>0</v>
      </c>
      <c r="AY38" s="12">
        <v>43279</v>
      </c>
      <c r="AZ38" s="12">
        <v>109978</v>
      </c>
      <c r="BA38" s="12">
        <v>97558</v>
      </c>
      <c r="BB38" s="12">
        <v>1911134</v>
      </c>
      <c r="BC38" s="12">
        <v>43273</v>
      </c>
      <c r="BD38" s="12">
        <v>114885</v>
      </c>
      <c r="BE38" s="12">
        <v>48129</v>
      </c>
      <c r="BF38" s="12">
        <v>325390</v>
      </c>
      <c r="BG38" s="12">
        <v>67752</v>
      </c>
      <c r="BH38" s="12">
        <v>1611910</v>
      </c>
      <c r="BI38" s="27">
        <v>6015</v>
      </c>
      <c r="BJ38" s="27">
        <v>11698</v>
      </c>
      <c r="BK38" s="27">
        <v>382</v>
      </c>
      <c r="BL38" s="27">
        <v>83</v>
      </c>
      <c r="BM38" s="27">
        <v>4697</v>
      </c>
      <c r="BN38" s="27">
        <v>15467</v>
      </c>
      <c r="BO38" s="27">
        <v>2525</v>
      </c>
      <c r="BP38" s="27">
        <v>17298</v>
      </c>
      <c r="BQ38" s="12">
        <v>30894</v>
      </c>
      <c r="BR38" s="12">
        <v>11474</v>
      </c>
      <c r="BS38" s="27">
        <v>4130</v>
      </c>
      <c r="BT38" s="27">
        <v>13485</v>
      </c>
      <c r="BU38" s="27">
        <v>2183</v>
      </c>
      <c r="BV38" s="27">
        <v>7193</v>
      </c>
      <c r="BW38" s="12">
        <v>238977</v>
      </c>
      <c r="BX38" s="12">
        <v>1267580</v>
      </c>
      <c r="BY38" s="12">
        <v>675780</v>
      </c>
      <c r="BZ38" s="12">
        <v>8031816</v>
      </c>
      <c r="CA38" s="12">
        <v>663693</v>
      </c>
      <c r="CB38" s="12">
        <v>6518383</v>
      </c>
      <c r="CC38" s="12">
        <v>55815</v>
      </c>
      <c r="CD38" s="12">
        <v>353546</v>
      </c>
      <c r="CE38" s="12">
        <v>22477</v>
      </c>
      <c r="CF38" s="12">
        <v>156741</v>
      </c>
      <c r="CG38" s="12">
        <v>15897</v>
      </c>
      <c r="CH38" s="12">
        <v>35326</v>
      </c>
      <c r="CI38" s="27">
        <v>3</v>
      </c>
      <c r="CJ38" s="27">
        <v>1</v>
      </c>
      <c r="CK38" s="27">
        <v>3646</v>
      </c>
      <c r="CL38" s="27">
        <v>22252</v>
      </c>
      <c r="CM38" s="12">
        <v>0</v>
      </c>
      <c r="CN38" s="12">
        <v>0</v>
      </c>
      <c r="CO38" s="12">
        <v>72463</v>
      </c>
      <c r="CP38" s="12">
        <v>408521</v>
      </c>
      <c r="CQ38" s="12">
        <v>18989</v>
      </c>
      <c r="CR38" s="12">
        <v>115873</v>
      </c>
      <c r="CS38" s="12">
        <v>26940</v>
      </c>
      <c r="CT38" s="12">
        <v>209935</v>
      </c>
      <c r="CU38" s="12">
        <v>13234</v>
      </c>
      <c r="CV38" s="12">
        <v>72747</v>
      </c>
      <c r="CW38" s="27">
        <v>4213</v>
      </c>
      <c r="CX38" s="27">
        <v>31347</v>
      </c>
      <c r="CY38" s="12">
        <v>0</v>
      </c>
      <c r="CZ38" s="12">
        <v>0</v>
      </c>
      <c r="DA38" s="27">
        <v>6786</v>
      </c>
      <c r="DB38" s="27">
        <v>26850</v>
      </c>
      <c r="DC38" s="12">
        <v>14194</v>
      </c>
      <c r="DD38" s="12">
        <v>116289</v>
      </c>
      <c r="DE38" s="12">
        <v>455523</v>
      </c>
      <c r="DF38" s="12">
        <v>4144577</v>
      </c>
      <c r="DG38" s="12">
        <v>694717</v>
      </c>
      <c r="DH38" s="12">
        <v>9983142</v>
      </c>
      <c r="DI38" s="12">
        <v>27285</v>
      </c>
      <c r="DJ38" s="12">
        <v>128669</v>
      </c>
      <c r="DK38" s="27">
        <v>5602</v>
      </c>
      <c r="DL38" s="27">
        <v>307042</v>
      </c>
      <c r="DM38" s="12">
        <v>99436</v>
      </c>
      <c r="DN38" s="12">
        <v>345140</v>
      </c>
      <c r="DO38" s="27">
        <v>2021</v>
      </c>
      <c r="DP38" s="27">
        <v>24935</v>
      </c>
      <c r="DQ38" s="27">
        <v>1569</v>
      </c>
      <c r="DR38" s="27">
        <v>35521</v>
      </c>
      <c r="DS38" s="12">
        <v>13059</v>
      </c>
      <c r="DT38" s="12">
        <v>48541</v>
      </c>
      <c r="DU38" s="27">
        <v>7023</v>
      </c>
      <c r="DV38" s="27">
        <v>30363</v>
      </c>
      <c r="DW38" s="27">
        <v>998</v>
      </c>
      <c r="DX38" s="27">
        <v>299</v>
      </c>
      <c r="DY38" s="12">
        <v>266436</v>
      </c>
      <c r="DZ38" s="12">
        <v>270417</v>
      </c>
      <c r="EA38" s="27">
        <v>9023</v>
      </c>
      <c r="EB38" s="27">
        <v>1905</v>
      </c>
      <c r="EC38" s="12">
        <v>0</v>
      </c>
      <c r="ED38" s="12">
        <v>0</v>
      </c>
      <c r="EE38" s="27">
        <v>2019</v>
      </c>
      <c r="EF38" s="27">
        <v>807</v>
      </c>
      <c r="EG38" s="12">
        <v>10351</v>
      </c>
      <c r="EH38" s="12">
        <v>21814</v>
      </c>
      <c r="EI38" s="12">
        <v>131600</v>
      </c>
      <c r="EJ38" s="12">
        <v>72315</v>
      </c>
      <c r="EK38" s="27">
        <v>1018</v>
      </c>
      <c r="EL38" s="27">
        <v>2444</v>
      </c>
      <c r="EM38" s="12">
        <v>14522</v>
      </c>
      <c r="EN38" s="12">
        <v>28158</v>
      </c>
      <c r="EO38" s="12">
        <v>25956</v>
      </c>
      <c r="EP38" s="12">
        <v>6510</v>
      </c>
      <c r="EQ38" s="27">
        <v>2280</v>
      </c>
      <c r="ER38" s="27">
        <v>29136</v>
      </c>
      <c r="ES38" s="27">
        <v>4998</v>
      </c>
      <c r="ET38" s="27">
        <v>12074</v>
      </c>
      <c r="EU38" s="12">
        <v>76247</v>
      </c>
      <c r="EV38" s="12">
        <v>55719</v>
      </c>
      <c r="EW38" s="12">
        <v>15018</v>
      </c>
      <c r="EX38" s="12">
        <v>38363</v>
      </c>
      <c r="EY38" s="27">
        <v>2017</v>
      </c>
      <c r="EZ38" s="27">
        <v>1172</v>
      </c>
      <c r="FA38" s="12">
        <v>0</v>
      </c>
      <c r="FB38" s="12">
        <v>0</v>
      </c>
      <c r="FC38" s="12">
        <v>0</v>
      </c>
      <c r="FD38" s="12">
        <v>0</v>
      </c>
      <c r="FE38" s="12">
        <v>0</v>
      </c>
      <c r="FF38" s="12">
        <v>0</v>
      </c>
      <c r="FG38" s="12">
        <v>2928200</v>
      </c>
      <c r="FH38" s="12">
        <v>16557926</v>
      </c>
      <c r="FI38" s="12">
        <v>546752</v>
      </c>
      <c r="FJ38" s="12">
        <v>769750</v>
      </c>
      <c r="FK38" s="12">
        <v>91529</v>
      </c>
      <c r="FL38" s="12">
        <v>656612</v>
      </c>
      <c r="FM38" s="12">
        <v>2143927</v>
      </c>
      <c r="FN38" s="12">
        <v>7814096</v>
      </c>
      <c r="FO38" s="12">
        <v>0</v>
      </c>
      <c r="FP38" s="12">
        <v>0</v>
      </c>
      <c r="FQ38" s="12">
        <v>3021560</v>
      </c>
      <c r="FR38" s="12">
        <v>13467640</v>
      </c>
      <c r="FS38" s="27">
        <v>4184</v>
      </c>
      <c r="FT38" s="27">
        <v>2144</v>
      </c>
      <c r="FU38" s="12">
        <v>3021672</v>
      </c>
      <c r="FV38" s="13">
        <v>1343335</v>
      </c>
    </row>
    <row r="39" spans="1:178" ht="15.75" customHeight="1">
      <c r="A39" s="11" t="s">
        <v>12</v>
      </c>
      <c r="B39" s="12">
        <v>4895526</v>
      </c>
      <c r="C39" s="12">
        <v>85615474</v>
      </c>
      <c r="D39" s="12"/>
      <c r="E39" s="12"/>
      <c r="F39" s="12"/>
      <c r="G39" s="12">
        <v>4895526</v>
      </c>
      <c r="H39" s="12">
        <v>86670298</v>
      </c>
      <c r="I39" s="12">
        <v>3865085</v>
      </c>
      <c r="J39" s="12">
        <v>62418948</v>
      </c>
      <c r="K39" s="12">
        <v>1131151</v>
      </c>
      <c r="L39" s="12">
        <v>1273680</v>
      </c>
      <c r="M39" s="12">
        <v>72980</v>
      </c>
      <c r="N39" s="12">
        <v>418086</v>
      </c>
      <c r="O39" s="12">
        <v>491269</v>
      </c>
      <c r="P39" s="12">
        <v>789509</v>
      </c>
      <c r="Q39" s="12">
        <v>416080</v>
      </c>
      <c r="R39" s="12">
        <v>349873</v>
      </c>
      <c r="S39" s="12">
        <v>105710</v>
      </c>
      <c r="T39" s="12">
        <v>48262</v>
      </c>
      <c r="U39" s="12">
        <v>19191</v>
      </c>
      <c r="V39" s="12">
        <v>203836</v>
      </c>
      <c r="W39" s="12">
        <v>295968</v>
      </c>
      <c r="X39" s="12">
        <v>3140636</v>
      </c>
      <c r="Y39" s="12">
        <v>92921</v>
      </c>
      <c r="Z39" s="12">
        <v>590546</v>
      </c>
      <c r="AA39" s="12">
        <v>17854</v>
      </c>
      <c r="AB39" s="12">
        <v>4254</v>
      </c>
      <c r="AC39" s="12">
        <v>82629</v>
      </c>
      <c r="AD39" s="12">
        <v>232104</v>
      </c>
      <c r="AE39" s="12">
        <v>193420</v>
      </c>
      <c r="AF39" s="12">
        <v>406075</v>
      </c>
      <c r="AG39" s="12">
        <v>56614</v>
      </c>
      <c r="AH39" s="12">
        <v>146225</v>
      </c>
      <c r="AI39" s="12">
        <v>68131</v>
      </c>
      <c r="AJ39" s="12">
        <v>944035</v>
      </c>
      <c r="AK39" s="12">
        <v>34652</v>
      </c>
      <c r="AL39" s="12">
        <v>714186</v>
      </c>
      <c r="AM39" s="12">
        <v>59053</v>
      </c>
      <c r="AN39" s="12">
        <v>211908</v>
      </c>
      <c r="AO39" s="12">
        <v>39656</v>
      </c>
      <c r="AP39" s="12">
        <v>296956</v>
      </c>
      <c r="AQ39" s="27">
        <v>2077</v>
      </c>
      <c r="AR39" s="27">
        <v>1794</v>
      </c>
      <c r="AS39" s="27">
        <v>2129</v>
      </c>
      <c r="AT39" s="27">
        <v>1100</v>
      </c>
      <c r="AU39" s="27">
        <v>4646</v>
      </c>
      <c r="AV39" s="27">
        <v>745</v>
      </c>
      <c r="AW39" s="27">
        <v>2205</v>
      </c>
      <c r="AX39" s="27">
        <v>15</v>
      </c>
      <c r="AY39" s="12">
        <v>69916</v>
      </c>
      <c r="AZ39" s="12">
        <v>163238</v>
      </c>
      <c r="BA39" s="12">
        <v>170805</v>
      </c>
      <c r="BB39" s="12">
        <v>3069824</v>
      </c>
      <c r="BC39" s="12">
        <v>67545</v>
      </c>
      <c r="BD39" s="12">
        <v>138618</v>
      </c>
      <c r="BE39" s="12">
        <v>91573</v>
      </c>
      <c r="BF39" s="12">
        <v>599169</v>
      </c>
      <c r="BG39" s="12">
        <v>109453</v>
      </c>
      <c r="BH39" s="12">
        <v>2565900</v>
      </c>
      <c r="BI39" s="12">
        <v>16970</v>
      </c>
      <c r="BJ39" s="12">
        <v>123227</v>
      </c>
      <c r="BK39" s="27">
        <v>1122</v>
      </c>
      <c r="BL39" s="27">
        <v>492</v>
      </c>
      <c r="BM39" s="12">
        <v>7884</v>
      </c>
      <c r="BN39" s="12">
        <v>17393</v>
      </c>
      <c r="BO39" s="12">
        <v>6602</v>
      </c>
      <c r="BP39" s="12">
        <v>44454</v>
      </c>
      <c r="BQ39" s="12">
        <v>51287</v>
      </c>
      <c r="BR39" s="12">
        <v>24192</v>
      </c>
      <c r="BS39" s="12">
        <v>4555</v>
      </c>
      <c r="BT39" s="12">
        <v>33911</v>
      </c>
      <c r="BU39" s="12">
        <v>9828</v>
      </c>
      <c r="BV39" s="12">
        <v>36157</v>
      </c>
      <c r="BW39" s="12">
        <v>325691</v>
      </c>
      <c r="BX39" s="12">
        <v>1977150</v>
      </c>
      <c r="BY39" s="12">
        <v>884096</v>
      </c>
      <c r="BZ39" s="12">
        <v>11908971</v>
      </c>
      <c r="CA39" s="12">
        <v>856587</v>
      </c>
      <c r="CB39" s="12">
        <v>9910604</v>
      </c>
      <c r="CC39" s="12">
        <v>75824</v>
      </c>
      <c r="CD39" s="12">
        <v>676234</v>
      </c>
      <c r="CE39" s="12">
        <v>52598</v>
      </c>
      <c r="CF39" s="12">
        <v>294743</v>
      </c>
      <c r="CG39" s="12">
        <v>21477</v>
      </c>
      <c r="CH39" s="12">
        <v>40326</v>
      </c>
      <c r="CI39" s="27">
        <v>976</v>
      </c>
      <c r="CJ39" s="27">
        <v>5970</v>
      </c>
      <c r="CK39" s="12">
        <v>15046</v>
      </c>
      <c r="CL39" s="12">
        <v>84068</v>
      </c>
      <c r="CM39" s="27">
        <v>4987</v>
      </c>
      <c r="CN39" s="27">
        <v>8337</v>
      </c>
      <c r="CO39" s="12">
        <v>105201</v>
      </c>
      <c r="CP39" s="12">
        <v>795068</v>
      </c>
      <c r="CQ39" s="12">
        <v>51368</v>
      </c>
      <c r="CR39" s="12">
        <v>282631</v>
      </c>
      <c r="CS39" s="12">
        <v>49628</v>
      </c>
      <c r="CT39" s="12">
        <v>524695</v>
      </c>
      <c r="CU39" s="12">
        <v>18249</v>
      </c>
      <c r="CV39" s="12">
        <v>140891</v>
      </c>
      <c r="CW39" s="27">
        <v>4558</v>
      </c>
      <c r="CX39" s="27">
        <v>5661</v>
      </c>
      <c r="CY39" s="12">
        <v>0</v>
      </c>
      <c r="CZ39" s="12">
        <v>0</v>
      </c>
      <c r="DA39" s="12">
        <v>3802</v>
      </c>
      <c r="DB39" s="12">
        <v>40560</v>
      </c>
      <c r="DC39" s="12">
        <v>11135</v>
      </c>
      <c r="DD39" s="12">
        <v>147114</v>
      </c>
      <c r="DE39" s="12">
        <v>731140</v>
      </c>
      <c r="DF39" s="12">
        <v>6386629</v>
      </c>
      <c r="DG39" s="12">
        <v>874738</v>
      </c>
      <c r="DH39" s="12">
        <v>12112992</v>
      </c>
      <c r="DI39" s="12">
        <v>339973</v>
      </c>
      <c r="DJ39" s="12">
        <v>423110</v>
      </c>
      <c r="DK39" s="27">
        <v>7954</v>
      </c>
      <c r="DL39" s="27">
        <v>359745</v>
      </c>
      <c r="DM39" s="12">
        <v>140141</v>
      </c>
      <c r="DN39" s="12">
        <v>427897</v>
      </c>
      <c r="DO39" s="27">
        <v>1100</v>
      </c>
      <c r="DP39" s="27">
        <v>5120</v>
      </c>
      <c r="DQ39" s="12">
        <v>10563</v>
      </c>
      <c r="DR39" s="12">
        <v>125153</v>
      </c>
      <c r="DS39" s="12">
        <v>32486</v>
      </c>
      <c r="DT39" s="12">
        <v>90408</v>
      </c>
      <c r="DU39" s="12">
        <v>11287</v>
      </c>
      <c r="DV39" s="12">
        <v>34830</v>
      </c>
      <c r="DW39" s="27">
        <v>4987</v>
      </c>
      <c r="DX39" s="27">
        <v>1977</v>
      </c>
      <c r="DY39" s="12">
        <v>730786</v>
      </c>
      <c r="DZ39" s="12">
        <v>1054824</v>
      </c>
      <c r="EA39" s="12">
        <v>40069</v>
      </c>
      <c r="EB39" s="12">
        <v>8958</v>
      </c>
      <c r="EC39" s="27">
        <v>2988</v>
      </c>
      <c r="ED39" s="27">
        <v>9433</v>
      </c>
      <c r="EE39" s="27">
        <v>5268</v>
      </c>
      <c r="EF39" s="27">
        <v>6818</v>
      </c>
      <c r="EG39" s="12">
        <v>33004</v>
      </c>
      <c r="EH39" s="12">
        <v>68671</v>
      </c>
      <c r="EI39" s="12">
        <v>291968</v>
      </c>
      <c r="EJ39" s="12">
        <v>233211</v>
      </c>
      <c r="EK39" s="27">
        <v>2154</v>
      </c>
      <c r="EL39" s="27">
        <v>18069</v>
      </c>
      <c r="EM39" s="12">
        <v>63860</v>
      </c>
      <c r="EN39" s="12">
        <v>161792</v>
      </c>
      <c r="EO39" s="12">
        <v>31735</v>
      </c>
      <c r="EP39" s="12">
        <v>26415</v>
      </c>
      <c r="EQ39" s="27">
        <v>6376</v>
      </c>
      <c r="ER39" s="27">
        <v>45261</v>
      </c>
      <c r="ES39" s="12">
        <v>33943</v>
      </c>
      <c r="ET39" s="12">
        <v>101547</v>
      </c>
      <c r="EU39" s="12">
        <v>335078</v>
      </c>
      <c r="EV39" s="12">
        <v>315511</v>
      </c>
      <c r="EW39" s="12">
        <v>24978</v>
      </c>
      <c r="EX39" s="12">
        <v>52062</v>
      </c>
      <c r="EY39" s="27">
        <v>1735</v>
      </c>
      <c r="EZ39" s="27">
        <v>2189</v>
      </c>
      <c r="FA39" s="12">
        <v>0</v>
      </c>
      <c r="FB39" s="12">
        <v>0</v>
      </c>
      <c r="FC39" s="12">
        <v>0</v>
      </c>
      <c r="FD39" s="12">
        <v>0</v>
      </c>
      <c r="FE39" s="27">
        <v>1018</v>
      </c>
      <c r="FF39" s="27">
        <v>4887</v>
      </c>
      <c r="FG39" s="12">
        <v>4555382</v>
      </c>
      <c r="FH39" s="12">
        <v>26059239</v>
      </c>
      <c r="FI39" s="12">
        <v>661812</v>
      </c>
      <c r="FJ39" s="12">
        <v>934748</v>
      </c>
      <c r="FK39" s="12">
        <v>339007</v>
      </c>
      <c r="FL39" s="12">
        <v>2905499</v>
      </c>
      <c r="FM39" s="12">
        <v>4714984</v>
      </c>
      <c r="FN39" s="12">
        <v>17195155</v>
      </c>
      <c r="FO39" s="12">
        <v>0</v>
      </c>
      <c r="FP39" s="12">
        <v>0</v>
      </c>
      <c r="FQ39" s="12">
        <v>4895026</v>
      </c>
      <c r="FR39" s="12">
        <v>38523137</v>
      </c>
      <c r="FS39" s="12">
        <v>4575</v>
      </c>
      <c r="FT39" s="12">
        <v>12185</v>
      </c>
      <c r="FU39" s="12">
        <v>4895526</v>
      </c>
      <c r="FV39" s="13">
        <v>3985967</v>
      </c>
    </row>
    <row r="40" spans="1:178" ht="15.75" customHeight="1">
      <c r="A40" s="11" t="s">
        <v>13</v>
      </c>
      <c r="B40" s="12">
        <v>4718512</v>
      </c>
      <c r="C40" s="12">
        <v>105992910</v>
      </c>
      <c r="D40" s="12"/>
      <c r="E40" s="12"/>
      <c r="F40" s="12"/>
      <c r="G40" s="12">
        <v>4718512</v>
      </c>
      <c r="H40" s="12">
        <v>107170756</v>
      </c>
      <c r="I40" s="12">
        <v>3748520</v>
      </c>
      <c r="J40" s="12">
        <v>77262679</v>
      </c>
      <c r="K40" s="12">
        <v>1227232</v>
      </c>
      <c r="L40" s="12">
        <v>1703422</v>
      </c>
      <c r="M40" s="12">
        <v>74767</v>
      </c>
      <c r="N40" s="12">
        <v>245538</v>
      </c>
      <c r="O40" s="12">
        <v>541955</v>
      </c>
      <c r="P40" s="12">
        <v>703416</v>
      </c>
      <c r="Q40" s="12">
        <v>453020</v>
      </c>
      <c r="R40" s="12">
        <v>341989</v>
      </c>
      <c r="S40" s="12">
        <v>205551</v>
      </c>
      <c r="T40" s="12">
        <v>84899</v>
      </c>
      <c r="U40" s="12">
        <v>17138</v>
      </c>
      <c r="V40" s="12">
        <v>157485</v>
      </c>
      <c r="W40" s="12">
        <v>263170</v>
      </c>
      <c r="X40" s="12">
        <v>3294502</v>
      </c>
      <c r="Y40" s="12">
        <v>111703</v>
      </c>
      <c r="Z40" s="12">
        <v>744712</v>
      </c>
      <c r="AA40" s="12">
        <v>26388</v>
      </c>
      <c r="AB40" s="12">
        <v>8917</v>
      </c>
      <c r="AC40" s="12">
        <v>93904</v>
      </c>
      <c r="AD40" s="12">
        <v>192315</v>
      </c>
      <c r="AE40" s="12">
        <v>196248</v>
      </c>
      <c r="AF40" s="12">
        <v>412802</v>
      </c>
      <c r="AG40" s="12">
        <v>53679</v>
      </c>
      <c r="AH40" s="12">
        <v>94596</v>
      </c>
      <c r="AI40" s="12">
        <v>77101</v>
      </c>
      <c r="AJ40" s="12">
        <v>1376478</v>
      </c>
      <c r="AK40" s="12">
        <v>37663</v>
      </c>
      <c r="AL40" s="12">
        <v>1101417</v>
      </c>
      <c r="AM40" s="12">
        <v>63998</v>
      </c>
      <c r="AN40" s="12">
        <v>123527</v>
      </c>
      <c r="AO40" s="12">
        <v>41603</v>
      </c>
      <c r="AP40" s="12">
        <v>266569</v>
      </c>
      <c r="AQ40" s="27">
        <v>1007</v>
      </c>
      <c r="AR40" s="27">
        <v>219</v>
      </c>
      <c r="AS40" s="27">
        <v>521</v>
      </c>
      <c r="AT40" s="27">
        <v>5043</v>
      </c>
      <c r="AU40" s="27">
        <v>3280</v>
      </c>
      <c r="AV40" s="27">
        <v>2784</v>
      </c>
      <c r="AW40" s="27">
        <v>5688</v>
      </c>
      <c r="AX40" s="27">
        <v>35382</v>
      </c>
      <c r="AY40" s="12">
        <v>77611</v>
      </c>
      <c r="AZ40" s="12">
        <v>166994</v>
      </c>
      <c r="BA40" s="12">
        <v>162076</v>
      </c>
      <c r="BB40" s="12">
        <v>2685499</v>
      </c>
      <c r="BC40" s="12">
        <v>73308</v>
      </c>
      <c r="BD40" s="12">
        <v>233225</v>
      </c>
      <c r="BE40" s="12">
        <v>86550</v>
      </c>
      <c r="BF40" s="12">
        <v>272875</v>
      </c>
      <c r="BG40" s="12">
        <v>104995</v>
      </c>
      <c r="BH40" s="12">
        <v>2457300</v>
      </c>
      <c r="BI40" s="12">
        <v>9692</v>
      </c>
      <c r="BJ40" s="12">
        <v>6093</v>
      </c>
      <c r="BK40" s="27">
        <v>521</v>
      </c>
      <c r="BL40" s="27">
        <v>4330</v>
      </c>
      <c r="BM40" s="12">
        <v>6800</v>
      </c>
      <c r="BN40" s="12">
        <v>14689</v>
      </c>
      <c r="BO40" s="12">
        <v>7780</v>
      </c>
      <c r="BP40" s="12">
        <v>57646</v>
      </c>
      <c r="BQ40" s="12">
        <v>61450</v>
      </c>
      <c r="BR40" s="12">
        <v>19640</v>
      </c>
      <c r="BS40" s="12">
        <v>8028</v>
      </c>
      <c r="BT40" s="12">
        <v>29454</v>
      </c>
      <c r="BU40" s="27">
        <v>5054</v>
      </c>
      <c r="BV40" s="27">
        <v>40507</v>
      </c>
      <c r="BW40" s="12">
        <v>371071</v>
      </c>
      <c r="BX40" s="12">
        <v>2690756</v>
      </c>
      <c r="BY40" s="12">
        <v>954439</v>
      </c>
      <c r="BZ40" s="12">
        <v>15935713</v>
      </c>
      <c r="CA40" s="12">
        <v>914297</v>
      </c>
      <c r="CB40" s="12">
        <v>12746519</v>
      </c>
      <c r="CC40" s="12">
        <v>89927</v>
      </c>
      <c r="CD40" s="12">
        <v>638210</v>
      </c>
      <c r="CE40" s="12">
        <v>71377</v>
      </c>
      <c r="CF40" s="12">
        <v>560304</v>
      </c>
      <c r="CG40" s="12">
        <v>30801</v>
      </c>
      <c r="CH40" s="12">
        <v>125642</v>
      </c>
      <c r="CI40" s="27">
        <v>997</v>
      </c>
      <c r="CJ40" s="27">
        <v>102</v>
      </c>
      <c r="CK40" s="12">
        <v>9250</v>
      </c>
      <c r="CL40" s="12">
        <v>86736</v>
      </c>
      <c r="CM40" s="27">
        <v>1246</v>
      </c>
      <c r="CN40" s="27">
        <v>458</v>
      </c>
      <c r="CO40" s="12">
        <v>124246</v>
      </c>
      <c r="CP40" s="12">
        <v>845709</v>
      </c>
      <c r="CQ40" s="12">
        <v>65949</v>
      </c>
      <c r="CR40" s="12">
        <v>517485</v>
      </c>
      <c r="CS40" s="12">
        <v>50538</v>
      </c>
      <c r="CT40" s="12">
        <v>462115</v>
      </c>
      <c r="CU40" s="12">
        <v>28227</v>
      </c>
      <c r="CV40" s="12">
        <v>184853</v>
      </c>
      <c r="CW40" s="12">
        <v>9329</v>
      </c>
      <c r="CX40" s="12">
        <v>116543</v>
      </c>
      <c r="CY40" s="27">
        <v>998</v>
      </c>
      <c r="CZ40" s="27">
        <v>1</v>
      </c>
      <c r="DA40" s="12">
        <v>4281</v>
      </c>
      <c r="DB40" s="12">
        <v>81992</v>
      </c>
      <c r="DC40" s="12">
        <v>20056</v>
      </c>
      <c r="DD40" s="12">
        <v>169486</v>
      </c>
      <c r="DE40" s="12">
        <v>719815</v>
      </c>
      <c r="DF40" s="12">
        <v>7330915</v>
      </c>
      <c r="DG40" s="12">
        <v>853951</v>
      </c>
      <c r="DH40" s="12">
        <v>13979376</v>
      </c>
      <c r="DI40" s="12">
        <v>711268</v>
      </c>
      <c r="DJ40" s="12">
        <v>1333962</v>
      </c>
      <c r="DK40" s="12">
        <v>6631</v>
      </c>
      <c r="DL40" s="12">
        <v>270724</v>
      </c>
      <c r="DM40" s="12">
        <v>135125</v>
      </c>
      <c r="DN40" s="12">
        <v>482450</v>
      </c>
      <c r="DO40" s="27">
        <v>5768</v>
      </c>
      <c r="DP40" s="27">
        <v>89693</v>
      </c>
      <c r="DQ40" s="12">
        <v>7509</v>
      </c>
      <c r="DR40" s="12">
        <v>57184</v>
      </c>
      <c r="DS40" s="12">
        <v>34150</v>
      </c>
      <c r="DT40" s="12">
        <v>90694</v>
      </c>
      <c r="DU40" s="12">
        <v>11950</v>
      </c>
      <c r="DV40" s="12">
        <v>36389</v>
      </c>
      <c r="DW40" s="27">
        <v>9029</v>
      </c>
      <c r="DX40" s="27">
        <v>3071</v>
      </c>
      <c r="DY40" s="12">
        <v>754790</v>
      </c>
      <c r="DZ40" s="12">
        <v>1177845</v>
      </c>
      <c r="EA40" s="12">
        <v>38022</v>
      </c>
      <c r="EB40" s="12">
        <v>8201</v>
      </c>
      <c r="EC40" s="27">
        <v>4986</v>
      </c>
      <c r="ED40" s="27">
        <v>20253</v>
      </c>
      <c r="EE40" s="12">
        <v>17031</v>
      </c>
      <c r="EF40" s="12">
        <v>15252</v>
      </c>
      <c r="EG40" s="12">
        <v>30880</v>
      </c>
      <c r="EH40" s="12">
        <v>63024</v>
      </c>
      <c r="EI40" s="12">
        <v>265091</v>
      </c>
      <c r="EJ40" s="12">
        <v>245543</v>
      </c>
      <c r="EK40" s="27">
        <v>3961</v>
      </c>
      <c r="EL40" s="27">
        <v>17662</v>
      </c>
      <c r="EM40" s="12">
        <v>58773</v>
      </c>
      <c r="EN40" s="12">
        <v>181294</v>
      </c>
      <c r="EO40" s="12">
        <v>33628</v>
      </c>
      <c r="EP40" s="12">
        <v>32105</v>
      </c>
      <c r="EQ40" s="27">
        <v>5957</v>
      </c>
      <c r="ER40" s="27">
        <v>39955</v>
      </c>
      <c r="ES40" s="12">
        <v>53749</v>
      </c>
      <c r="ET40" s="12">
        <v>169669</v>
      </c>
      <c r="EU40" s="12">
        <v>350446</v>
      </c>
      <c r="EV40" s="12">
        <v>303276</v>
      </c>
      <c r="EW40" s="12">
        <v>26024</v>
      </c>
      <c r="EX40" s="12">
        <v>43975</v>
      </c>
      <c r="EY40" s="27">
        <v>4377</v>
      </c>
      <c r="EZ40" s="27">
        <v>3421</v>
      </c>
      <c r="FA40" s="12">
        <v>0</v>
      </c>
      <c r="FB40" s="12">
        <v>0</v>
      </c>
      <c r="FC40" s="12">
        <v>0</v>
      </c>
      <c r="FD40" s="12">
        <v>0</v>
      </c>
      <c r="FE40" s="27">
        <v>5005</v>
      </c>
      <c r="FF40" s="27">
        <v>34215</v>
      </c>
      <c r="FG40" s="12">
        <v>4176079</v>
      </c>
      <c r="FH40" s="12">
        <v>25664494</v>
      </c>
      <c r="FI40" s="12">
        <v>633335</v>
      </c>
      <c r="FJ40" s="12">
        <v>1021628</v>
      </c>
      <c r="FK40" s="12">
        <v>540460</v>
      </c>
      <c r="FL40" s="12">
        <v>5315896</v>
      </c>
      <c r="FM40" s="12">
        <v>5167434</v>
      </c>
      <c r="FN40" s="12">
        <v>18840346</v>
      </c>
      <c r="FO40" s="12">
        <v>0</v>
      </c>
      <c r="FP40" s="12">
        <v>0</v>
      </c>
      <c r="FQ40" s="12">
        <v>4718472</v>
      </c>
      <c r="FR40" s="12">
        <v>55145640</v>
      </c>
      <c r="FS40" s="27">
        <v>1280</v>
      </c>
      <c r="FT40" s="27">
        <v>3099</v>
      </c>
      <c r="FU40" s="12">
        <v>4718512</v>
      </c>
      <c r="FV40" s="13">
        <v>6380815</v>
      </c>
    </row>
    <row r="41" spans="1:178" ht="15.75" customHeight="1">
      <c r="A41" s="11" t="s">
        <v>14</v>
      </c>
      <c r="B41" s="12">
        <v>4690889</v>
      </c>
      <c r="C41" s="12">
        <v>128948650</v>
      </c>
      <c r="D41" s="12"/>
      <c r="E41" s="12"/>
      <c r="F41" s="12"/>
      <c r="G41" s="12">
        <v>4690889</v>
      </c>
      <c r="H41" s="12">
        <v>130341391</v>
      </c>
      <c r="I41" s="12">
        <v>3782149</v>
      </c>
      <c r="J41" s="12">
        <v>95248529</v>
      </c>
      <c r="K41" s="12">
        <v>1420226</v>
      </c>
      <c r="L41" s="12">
        <v>1791103</v>
      </c>
      <c r="M41" s="12">
        <v>92431</v>
      </c>
      <c r="N41" s="12">
        <v>560074</v>
      </c>
      <c r="O41" s="12">
        <v>598754</v>
      </c>
      <c r="P41" s="12">
        <v>1070277</v>
      </c>
      <c r="Q41" s="12">
        <v>519970</v>
      </c>
      <c r="R41" s="12">
        <v>519493</v>
      </c>
      <c r="S41" s="12">
        <v>290243</v>
      </c>
      <c r="T41" s="12">
        <v>131062</v>
      </c>
      <c r="U41" s="12">
        <v>13780</v>
      </c>
      <c r="V41" s="12">
        <v>169893</v>
      </c>
      <c r="W41" s="12">
        <v>286305</v>
      </c>
      <c r="X41" s="12">
        <v>3534778</v>
      </c>
      <c r="Y41" s="12">
        <v>128857</v>
      </c>
      <c r="Z41" s="12">
        <v>755634</v>
      </c>
      <c r="AA41" s="12">
        <v>20226</v>
      </c>
      <c r="AB41" s="12">
        <v>9543</v>
      </c>
      <c r="AC41" s="12">
        <v>122953</v>
      </c>
      <c r="AD41" s="12">
        <v>350905</v>
      </c>
      <c r="AE41" s="12">
        <v>236893</v>
      </c>
      <c r="AF41" s="12">
        <v>528714</v>
      </c>
      <c r="AG41" s="12">
        <v>71022</v>
      </c>
      <c r="AH41" s="12">
        <v>129279</v>
      </c>
      <c r="AI41" s="12">
        <v>94418</v>
      </c>
      <c r="AJ41" s="12">
        <v>1797893</v>
      </c>
      <c r="AK41" s="12">
        <v>49407</v>
      </c>
      <c r="AL41" s="12">
        <v>1578789</v>
      </c>
      <c r="AM41" s="12">
        <v>70513</v>
      </c>
      <c r="AN41" s="12">
        <v>136594</v>
      </c>
      <c r="AO41" s="12">
        <v>56989</v>
      </c>
      <c r="AP41" s="12">
        <v>218839</v>
      </c>
      <c r="AQ41" s="27">
        <v>6236</v>
      </c>
      <c r="AR41" s="27">
        <v>11602</v>
      </c>
      <c r="AS41" s="27">
        <v>2671</v>
      </c>
      <c r="AT41" s="27">
        <v>30256</v>
      </c>
      <c r="AU41" s="12">
        <v>9118</v>
      </c>
      <c r="AV41" s="12">
        <v>12456</v>
      </c>
      <c r="AW41" s="12">
        <v>8319</v>
      </c>
      <c r="AX41" s="12">
        <v>1382</v>
      </c>
      <c r="AY41" s="12">
        <v>107034</v>
      </c>
      <c r="AZ41" s="12">
        <v>295128</v>
      </c>
      <c r="BA41" s="12">
        <v>214205</v>
      </c>
      <c r="BB41" s="12">
        <v>4087856</v>
      </c>
      <c r="BC41" s="12">
        <v>91163</v>
      </c>
      <c r="BD41" s="12">
        <v>305236</v>
      </c>
      <c r="BE41" s="12">
        <v>108934</v>
      </c>
      <c r="BF41" s="12">
        <v>772225</v>
      </c>
      <c r="BG41" s="12">
        <v>143704</v>
      </c>
      <c r="BH41" s="12">
        <v>3426054</v>
      </c>
      <c r="BI41" s="12">
        <v>29752</v>
      </c>
      <c r="BJ41" s="12">
        <v>74154</v>
      </c>
      <c r="BK41" s="27">
        <v>2671</v>
      </c>
      <c r="BL41" s="27">
        <v>45367</v>
      </c>
      <c r="BM41" s="12">
        <v>20139</v>
      </c>
      <c r="BN41" s="12">
        <v>49272</v>
      </c>
      <c r="BO41" s="12">
        <v>11854</v>
      </c>
      <c r="BP41" s="12">
        <v>13207</v>
      </c>
      <c r="BQ41" s="12">
        <v>79556</v>
      </c>
      <c r="BR41" s="12">
        <v>35463</v>
      </c>
      <c r="BS41" s="12">
        <v>6810</v>
      </c>
      <c r="BT41" s="12">
        <v>24754</v>
      </c>
      <c r="BU41" s="12">
        <v>17560</v>
      </c>
      <c r="BV41" s="12">
        <v>63433</v>
      </c>
      <c r="BW41" s="12">
        <v>417278</v>
      </c>
      <c r="BX41" s="12">
        <v>3531086</v>
      </c>
      <c r="BY41" s="12">
        <v>1074374</v>
      </c>
      <c r="BZ41" s="12">
        <v>19449748</v>
      </c>
      <c r="CA41" s="12">
        <v>1025318</v>
      </c>
      <c r="CB41" s="12">
        <v>16182668</v>
      </c>
      <c r="CC41" s="12">
        <v>93393</v>
      </c>
      <c r="CD41" s="12">
        <v>833735</v>
      </c>
      <c r="CE41" s="12">
        <v>84541</v>
      </c>
      <c r="CF41" s="12">
        <v>724811</v>
      </c>
      <c r="CG41" s="12">
        <v>39514</v>
      </c>
      <c r="CH41" s="12">
        <v>199182</v>
      </c>
      <c r="CI41" s="27">
        <v>998</v>
      </c>
      <c r="CJ41" s="27">
        <v>3082</v>
      </c>
      <c r="CK41" s="12">
        <v>13247</v>
      </c>
      <c r="CL41" s="12">
        <v>93077</v>
      </c>
      <c r="CM41" s="27">
        <v>4381</v>
      </c>
      <c r="CN41" s="27">
        <v>13765</v>
      </c>
      <c r="CO41" s="12">
        <v>137730</v>
      </c>
      <c r="CP41" s="12">
        <v>1106533</v>
      </c>
      <c r="CQ41" s="12">
        <v>82625</v>
      </c>
      <c r="CR41" s="12">
        <v>649975</v>
      </c>
      <c r="CS41" s="12">
        <v>48451</v>
      </c>
      <c r="CT41" s="12">
        <v>540867</v>
      </c>
      <c r="CU41" s="12">
        <v>30551</v>
      </c>
      <c r="CV41" s="12">
        <v>253137</v>
      </c>
      <c r="CW41" s="12">
        <v>12659</v>
      </c>
      <c r="CX41" s="12">
        <v>82771</v>
      </c>
      <c r="CY41" s="12">
        <v>0</v>
      </c>
      <c r="CZ41" s="12">
        <v>0</v>
      </c>
      <c r="DA41" s="12">
        <v>9015</v>
      </c>
      <c r="DB41" s="12">
        <v>84601</v>
      </c>
      <c r="DC41" s="12">
        <v>25550</v>
      </c>
      <c r="DD41" s="12">
        <v>298263</v>
      </c>
      <c r="DE41" s="12">
        <v>595474</v>
      </c>
      <c r="DF41" s="12">
        <v>5671085</v>
      </c>
      <c r="DG41" s="12">
        <v>929418</v>
      </c>
      <c r="DH41" s="12">
        <v>17189466</v>
      </c>
      <c r="DI41" s="12">
        <v>893966</v>
      </c>
      <c r="DJ41" s="12">
        <v>2947963</v>
      </c>
      <c r="DK41" s="27">
        <v>2927</v>
      </c>
      <c r="DL41" s="27">
        <v>214020</v>
      </c>
      <c r="DM41" s="12">
        <v>147432</v>
      </c>
      <c r="DN41" s="12">
        <v>462627</v>
      </c>
      <c r="DO41" s="27">
        <v>4296</v>
      </c>
      <c r="DP41" s="27">
        <v>12246</v>
      </c>
      <c r="DQ41" s="12">
        <v>6037</v>
      </c>
      <c r="DR41" s="12">
        <v>89814</v>
      </c>
      <c r="DS41" s="12">
        <v>47986</v>
      </c>
      <c r="DT41" s="12">
        <v>229495</v>
      </c>
      <c r="DU41" s="12">
        <v>13022</v>
      </c>
      <c r="DV41" s="12">
        <v>33655</v>
      </c>
      <c r="DW41" s="12">
        <v>10980</v>
      </c>
      <c r="DX41" s="12">
        <v>2434</v>
      </c>
      <c r="DY41" s="12">
        <v>797907</v>
      </c>
      <c r="DZ41" s="12">
        <v>1392742</v>
      </c>
      <c r="EA41" s="12">
        <v>51981</v>
      </c>
      <c r="EB41" s="12">
        <v>12000</v>
      </c>
      <c r="EC41" s="27">
        <v>5998</v>
      </c>
      <c r="ED41" s="27">
        <v>49489</v>
      </c>
      <c r="EE41" s="12">
        <v>16876</v>
      </c>
      <c r="EF41" s="12">
        <v>17985</v>
      </c>
      <c r="EG41" s="12">
        <v>42035</v>
      </c>
      <c r="EH41" s="12">
        <v>59723</v>
      </c>
      <c r="EI41" s="12">
        <v>293031</v>
      </c>
      <c r="EJ41" s="12">
        <v>274069</v>
      </c>
      <c r="EK41" s="27">
        <v>5069</v>
      </c>
      <c r="EL41" s="27">
        <v>28287</v>
      </c>
      <c r="EM41" s="12">
        <v>59584</v>
      </c>
      <c r="EN41" s="12">
        <v>249917</v>
      </c>
      <c r="EO41" s="12">
        <v>28305</v>
      </c>
      <c r="EP41" s="12">
        <v>4400</v>
      </c>
      <c r="EQ41" s="12">
        <v>15640</v>
      </c>
      <c r="ER41" s="12">
        <v>134468</v>
      </c>
      <c r="ES41" s="12">
        <v>61190</v>
      </c>
      <c r="ET41" s="12">
        <v>188696</v>
      </c>
      <c r="EU41" s="12">
        <v>376921</v>
      </c>
      <c r="EV41" s="12">
        <v>347263</v>
      </c>
      <c r="EW41" s="12">
        <v>11040</v>
      </c>
      <c r="EX41" s="12">
        <v>20078</v>
      </c>
      <c r="EY41" s="27">
        <v>5093</v>
      </c>
      <c r="EZ41" s="27">
        <v>4043</v>
      </c>
      <c r="FA41" s="12">
        <v>0</v>
      </c>
      <c r="FB41" s="12">
        <v>0</v>
      </c>
      <c r="FC41" s="12">
        <v>0</v>
      </c>
      <c r="FD41" s="12">
        <v>0</v>
      </c>
      <c r="FE41" s="27">
        <v>2334</v>
      </c>
      <c r="FF41" s="27">
        <v>2323</v>
      </c>
      <c r="FG41" s="12">
        <v>3923199</v>
      </c>
      <c r="FH41" s="12">
        <v>25951113</v>
      </c>
      <c r="FI41" s="12">
        <v>630149</v>
      </c>
      <c r="FJ41" s="12">
        <v>1050813</v>
      </c>
      <c r="FK41" s="12">
        <v>766692</v>
      </c>
      <c r="FL41" s="12">
        <v>8537014</v>
      </c>
      <c r="FM41" s="12">
        <v>5615457</v>
      </c>
      <c r="FN41" s="12">
        <v>20481141</v>
      </c>
      <c r="FO41" s="12">
        <v>0</v>
      </c>
      <c r="FP41" s="12">
        <v>0</v>
      </c>
      <c r="FQ41" s="12">
        <v>4690485</v>
      </c>
      <c r="FR41" s="12">
        <v>72932391</v>
      </c>
      <c r="FS41" s="12">
        <v>616</v>
      </c>
      <c r="FT41" s="12">
        <v>6439</v>
      </c>
      <c r="FU41" s="12">
        <v>4690889</v>
      </c>
      <c r="FV41" s="13">
        <v>8912649</v>
      </c>
    </row>
    <row r="42" spans="1:178" ht="15.75" customHeight="1">
      <c r="A42" s="11" t="s">
        <v>15</v>
      </c>
      <c r="B42" s="12">
        <v>9871627</v>
      </c>
      <c r="C42" s="12">
        <v>345171098</v>
      </c>
      <c r="D42" s="12"/>
      <c r="E42" s="12"/>
      <c r="F42" s="12"/>
      <c r="G42" s="12">
        <v>9871627</v>
      </c>
      <c r="H42" s="12">
        <v>348538522</v>
      </c>
      <c r="I42" s="12">
        <v>8417220</v>
      </c>
      <c r="J42" s="12">
        <v>269390804</v>
      </c>
      <c r="K42" s="12">
        <v>3319441</v>
      </c>
      <c r="L42" s="12">
        <v>3971245</v>
      </c>
      <c r="M42" s="12">
        <v>245214</v>
      </c>
      <c r="N42" s="12">
        <v>1308625</v>
      </c>
      <c r="O42" s="12">
        <v>1393913</v>
      </c>
      <c r="P42" s="12">
        <v>2398500</v>
      </c>
      <c r="Q42" s="12">
        <v>1211364</v>
      </c>
      <c r="R42" s="12">
        <v>1331206</v>
      </c>
      <c r="S42" s="12">
        <v>1009975</v>
      </c>
      <c r="T42" s="12">
        <v>537391</v>
      </c>
      <c r="U42" s="12">
        <v>47957</v>
      </c>
      <c r="V42" s="12">
        <v>603069</v>
      </c>
      <c r="W42" s="12">
        <v>619348</v>
      </c>
      <c r="X42" s="12">
        <v>8256939</v>
      </c>
      <c r="Y42" s="12">
        <v>298091</v>
      </c>
      <c r="Z42" s="12">
        <v>2036810</v>
      </c>
      <c r="AA42" s="12">
        <v>70098</v>
      </c>
      <c r="AB42" s="12">
        <v>13725</v>
      </c>
      <c r="AC42" s="12">
        <v>285441</v>
      </c>
      <c r="AD42" s="12">
        <v>1133456</v>
      </c>
      <c r="AE42" s="12">
        <v>533826</v>
      </c>
      <c r="AF42" s="12">
        <v>1184178</v>
      </c>
      <c r="AG42" s="12">
        <v>147385</v>
      </c>
      <c r="AH42" s="12">
        <v>324608</v>
      </c>
      <c r="AI42" s="12">
        <v>203463</v>
      </c>
      <c r="AJ42" s="12">
        <v>4863757</v>
      </c>
      <c r="AK42" s="12">
        <v>105861</v>
      </c>
      <c r="AL42" s="12">
        <v>3408662</v>
      </c>
      <c r="AM42" s="12">
        <v>168334</v>
      </c>
      <c r="AN42" s="12">
        <v>405893</v>
      </c>
      <c r="AO42" s="12">
        <v>111132</v>
      </c>
      <c r="AP42" s="12">
        <v>1559709</v>
      </c>
      <c r="AQ42" s="12">
        <v>7623</v>
      </c>
      <c r="AR42" s="12">
        <v>20988</v>
      </c>
      <c r="AS42" s="12">
        <v>4349</v>
      </c>
      <c r="AT42" s="12">
        <v>9957</v>
      </c>
      <c r="AU42" s="12">
        <v>12636</v>
      </c>
      <c r="AV42" s="12">
        <v>18445</v>
      </c>
      <c r="AW42" s="12">
        <v>5593</v>
      </c>
      <c r="AX42" s="12">
        <v>6147</v>
      </c>
      <c r="AY42" s="12">
        <v>258288</v>
      </c>
      <c r="AZ42" s="12">
        <v>1017201</v>
      </c>
      <c r="BA42" s="12">
        <v>467970</v>
      </c>
      <c r="BB42" s="12">
        <v>9266639</v>
      </c>
      <c r="BC42" s="12">
        <v>243698</v>
      </c>
      <c r="BD42" s="12">
        <v>902480</v>
      </c>
      <c r="BE42" s="12">
        <v>229132</v>
      </c>
      <c r="BF42" s="12">
        <v>1540638</v>
      </c>
      <c r="BG42" s="12">
        <v>316904</v>
      </c>
      <c r="BH42" s="12">
        <v>7969535</v>
      </c>
      <c r="BI42" s="12">
        <v>60190</v>
      </c>
      <c r="BJ42" s="12">
        <v>411863</v>
      </c>
      <c r="BK42" s="12">
        <v>4312</v>
      </c>
      <c r="BL42" s="12">
        <v>5862</v>
      </c>
      <c r="BM42" s="12">
        <v>20466</v>
      </c>
      <c r="BN42" s="12">
        <v>42169</v>
      </c>
      <c r="BO42" s="12">
        <v>16841</v>
      </c>
      <c r="BP42" s="12">
        <v>184519</v>
      </c>
      <c r="BQ42" s="12">
        <v>191258</v>
      </c>
      <c r="BR42" s="12">
        <v>94604</v>
      </c>
      <c r="BS42" s="12">
        <v>22551</v>
      </c>
      <c r="BT42" s="12">
        <v>136349</v>
      </c>
      <c r="BU42" s="12">
        <v>35056</v>
      </c>
      <c r="BV42" s="12">
        <v>417535</v>
      </c>
      <c r="BW42" s="12">
        <v>925332</v>
      </c>
      <c r="BX42" s="12">
        <v>8285085</v>
      </c>
      <c r="BY42" s="12">
        <v>2207885</v>
      </c>
      <c r="BZ42" s="12">
        <v>46843039</v>
      </c>
      <c r="CA42" s="12">
        <v>2117290</v>
      </c>
      <c r="CB42" s="12">
        <v>36657509</v>
      </c>
      <c r="CC42" s="12">
        <v>190494</v>
      </c>
      <c r="CD42" s="12">
        <v>1633691</v>
      </c>
      <c r="CE42" s="12">
        <v>241854</v>
      </c>
      <c r="CF42" s="12">
        <v>1945911</v>
      </c>
      <c r="CG42" s="12">
        <v>71116</v>
      </c>
      <c r="CH42" s="12">
        <v>260899</v>
      </c>
      <c r="CI42" s="27">
        <v>1181</v>
      </c>
      <c r="CJ42" s="27">
        <v>21473</v>
      </c>
      <c r="CK42" s="12">
        <v>23638</v>
      </c>
      <c r="CL42" s="12">
        <v>209907</v>
      </c>
      <c r="CM42" s="26">
        <v>13375</v>
      </c>
      <c r="CN42" s="26">
        <v>51437</v>
      </c>
      <c r="CO42" s="12">
        <v>261311</v>
      </c>
      <c r="CP42" s="12">
        <v>2069474</v>
      </c>
      <c r="CQ42" s="12">
        <v>234911</v>
      </c>
      <c r="CR42" s="12">
        <v>1868390</v>
      </c>
      <c r="CS42" s="12">
        <v>148467</v>
      </c>
      <c r="CT42" s="12">
        <v>2023970</v>
      </c>
      <c r="CU42" s="12">
        <v>68064</v>
      </c>
      <c r="CV42" s="12">
        <v>502418</v>
      </c>
      <c r="CW42" s="12">
        <v>25602</v>
      </c>
      <c r="CX42" s="12">
        <v>141892</v>
      </c>
      <c r="CY42" s="27">
        <v>981</v>
      </c>
      <c r="CZ42" s="27">
        <v>23482</v>
      </c>
      <c r="DA42" s="12">
        <v>31564</v>
      </c>
      <c r="DB42" s="12">
        <v>317088</v>
      </c>
      <c r="DC42" s="12">
        <v>75370</v>
      </c>
      <c r="DD42" s="12">
        <v>701926</v>
      </c>
      <c r="DE42" s="12">
        <v>976181</v>
      </c>
      <c r="DF42" s="12">
        <v>8328724</v>
      </c>
      <c r="DG42" s="12">
        <v>1821582</v>
      </c>
      <c r="DH42" s="12">
        <v>33955517</v>
      </c>
      <c r="DI42" s="12">
        <v>1820055</v>
      </c>
      <c r="DJ42" s="12">
        <v>10142822</v>
      </c>
      <c r="DK42" s="12">
        <v>10489</v>
      </c>
      <c r="DL42" s="12">
        <v>706745</v>
      </c>
      <c r="DM42" s="12">
        <v>330463</v>
      </c>
      <c r="DN42" s="12">
        <v>1253853</v>
      </c>
      <c r="DO42" s="12">
        <v>10644</v>
      </c>
      <c r="DP42" s="12">
        <v>67810</v>
      </c>
      <c r="DQ42" s="12">
        <v>21497</v>
      </c>
      <c r="DR42" s="12">
        <v>243581</v>
      </c>
      <c r="DS42" s="12">
        <v>129863</v>
      </c>
      <c r="DT42" s="12">
        <v>503830</v>
      </c>
      <c r="DU42" s="12">
        <v>32684</v>
      </c>
      <c r="DV42" s="12">
        <v>108032</v>
      </c>
      <c r="DW42" s="12">
        <v>19990</v>
      </c>
      <c r="DX42" s="12">
        <v>17644</v>
      </c>
      <c r="DY42" s="12">
        <v>1959912</v>
      </c>
      <c r="DZ42" s="12">
        <v>3367424</v>
      </c>
      <c r="EA42" s="12">
        <v>204947</v>
      </c>
      <c r="EB42" s="12">
        <v>48895</v>
      </c>
      <c r="EC42" s="27">
        <v>7958</v>
      </c>
      <c r="ED42" s="27">
        <v>37156</v>
      </c>
      <c r="EE42" s="12">
        <v>43799</v>
      </c>
      <c r="EF42" s="12">
        <v>77113</v>
      </c>
      <c r="EG42" s="12">
        <v>86185</v>
      </c>
      <c r="EH42" s="12">
        <v>138464</v>
      </c>
      <c r="EI42" s="12">
        <v>634977</v>
      </c>
      <c r="EJ42" s="12">
        <v>656707</v>
      </c>
      <c r="EK42" s="12">
        <v>14740</v>
      </c>
      <c r="EL42" s="12">
        <v>86426</v>
      </c>
      <c r="EM42" s="12">
        <v>146747</v>
      </c>
      <c r="EN42" s="12">
        <v>486217</v>
      </c>
      <c r="EO42" s="12">
        <v>83444</v>
      </c>
      <c r="EP42" s="12">
        <v>21063</v>
      </c>
      <c r="EQ42" s="12">
        <v>36446</v>
      </c>
      <c r="ER42" s="12">
        <v>215114</v>
      </c>
      <c r="ES42" s="12">
        <v>180398</v>
      </c>
      <c r="ET42" s="12">
        <v>647165</v>
      </c>
      <c r="EU42" s="12">
        <v>902791</v>
      </c>
      <c r="EV42" s="12">
        <v>828395</v>
      </c>
      <c r="EW42" s="12">
        <v>41492</v>
      </c>
      <c r="EX42" s="12">
        <v>84416</v>
      </c>
      <c r="EY42" s="12">
        <v>11544</v>
      </c>
      <c r="EZ42" s="12">
        <v>23684</v>
      </c>
      <c r="FA42" s="12">
        <v>0</v>
      </c>
      <c r="FB42" s="12">
        <v>0</v>
      </c>
      <c r="FC42" s="12">
        <v>0</v>
      </c>
      <c r="FD42" s="12">
        <v>0</v>
      </c>
      <c r="FE42" s="27">
        <v>8124</v>
      </c>
      <c r="FF42" s="27">
        <v>16608</v>
      </c>
      <c r="FG42" s="12">
        <v>7594731</v>
      </c>
      <c r="FH42" s="12">
        <v>53948963</v>
      </c>
      <c r="FI42" s="12">
        <v>1160297</v>
      </c>
      <c r="FJ42" s="12">
        <v>1946991</v>
      </c>
      <c r="FK42" s="12">
        <v>2274898</v>
      </c>
      <c r="FL42" s="12">
        <v>28062867</v>
      </c>
      <c r="FM42" s="12">
        <v>13261494</v>
      </c>
      <c r="FN42" s="12">
        <v>48370964</v>
      </c>
      <c r="FO42" s="12">
        <v>0</v>
      </c>
      <c r="FP42" s="12">
        <v>0</v>
      </c>
      <c r="FQ42" s="12">
        <v>9870601</v>
      </c>
      <c r="FR42" s="12">
        <v>212809105</v>
      </c>
      <c r="FS42" s="12">
        <v>3462</v>
      </c>
      <c r="FT42" s="12">
        <v>9489</v>
      </c>
      <c r="FU42" s="12">
        <v>9871627</v>
      </c>
      <c r="FV42" s="13">
        <v>26860909</v>
      </c>
    </row>
    <row r="43" spans="1:178" ht="15.75" customHeight="1">
      <c r="A43" s="11" t="s">
        <v>16</v>
      </c>
      <c r="B43" s="12">
        <v>8720664</v>
      </c>
      <c r="C43" s="12">
        <v>390928765</v>
      </c>
      <c r="D43" s="12"/>
      <c r="E43" s="12"/>
      <c r="F43" s="12"/>
      <c r="G43" s="12">
        <v>8720664</v>
      </c>
      <c r="H43" s="12">
        <v>395424479</v>
      </c>
      <c r="I43" s="12">
        <v>7527538</v>
      </c>
      <c r="J43" s="12">
        <v>305904969</v>
      </c>
      <c r="K43" s="12">
        <v>3464777</v>
      </c>
      <c r="L43" s="12">
        <v>4089533</v>
      </c>
      <c r="M43" s="12">
        <v>271737</v>
      </c>
      <c r="N43" s="12">
        <v>1374669</v>
      </c>
      <c r="O43" s="12">
        <v>1483399</v>
      </c>
      <c r="P43" s="12">
        <v>3071652</v>
      </c>
      <c r="Q43" s="12">
        <v>1306228</v>
      </c>
      <c r="R43" s="12">
        <v>1858518</v>
      </c>
      <c r="S43" s="12">
        <v>1409293</v>
      </c>
      <c r="T43" s="12">
        <v>836214</v>
      </c>
      <c r="U43" s="12">
        <v>43468</v>
      </c>
      <c r="V43" s="12">
        <v>537837</v>
      </c>
      <c r="W43" s="12">
        <v>669430</v>
      </c>
      <c r="X43" s="12">
        <v>9874656</v>
      </c>
      <c r="Y43" s="12">
        <v>320915</v>
      </c>
      <c r="Z43" s="12">
        <v>2016898</v>
      </c>
      <c r="AA43" s="12">
        <v>87075</v>
      </c>
      <c r="AB43" s="12">
        <v>42435</v>
      </c>
      <c r="AC43" s="12">
        <v>358482</v>
      </c>
      <c r="AD43" s="12">
        <v>1391162</v>
      </c>
      <c r="AE43" s="12">
        <v>606976</v>
      </c>
      <c r="AF43" s="12">
        <v>1310713</v>
      </c>
      <c r="AG43" s="12">
        <v>197437</v>
      </c>
      <c r="AH43" s="12">
        <v>493661</v>
      </c>
      <c r="AI43" s="12">
        <v>238872</v>
      </c>
      <c r="AJ43" s="12">
        <v>4277587</v>
      </c>
      <c r="AK43" s="12">
        <v>111024</v>
      </c>
      <c r="AL43" s="12">
        <v>3628824</v>
      </c>
      <c r="AM43" s="12">
        <v>203706</v>
      </c>
      <c r="AN43" s="12">
        <v>580394</v>
      </c>
      <c r="AO43" s="12">
        <v>146718</v>
      </c>
      <c r="AP43" s="12">
        <v>721409</v>
      </c>
      <c r="AQ43" s="12">
        <v>8868</v>
      </c>
      <c r="AR43" s="12">
        <v>5909</v>
      </c>
      <c r="AS43" s="12">
        <v>5988</v>
      </c>
      <c r="AT43" s="12">
        <v>10260</v>
      </c>
      <c r="AU43" s="12">
        <v>20080</v>
      </c>
      <c r="AV43" s="12">
        <v>43762</v>
      </c>
      <c r="AW43" s="12">
        <v>14224</v>
      </c>
      <c r="AX43" s="12">
        <v>53499</v>
      </c>
      <c r="AY43" s="12">
        <v>307417</v>
      </c>
      <c r="AZ43" s="12">
        <v>1064149</v>
      </c>
      <c r="BA43" s="12">
        <v>535783</v>
      </c>
      <c r="BB43" s="12">
        <v>11825870</v>
      </c>
      <c r="BC43" s="12">
        <v>284748</v>
      </c>
      <c r="BD43" s="12">
        <v>1127338</v>
      </c>
      <c r="BE43" s="12">
        <v>267365</v>
      </c>
      <c r="BF43" s="12">
        <v>2862729</v>
      </c>
      <c r="BG43" s="12">
        <v>355948</v>
      </c>
      <c r="BH43" s="12">
        <v>9614631</v>
      </c>
      <c r="BI43" s="12">
        <v>66051</v>
      </c>
      <c r="BJ43" s="12">
        <v>546826</v>
      </c>
      <c r="BK43" s="12">
        <v>4819</v>
      </c>
      <c r="BL43" s="12">
        <v>14992</v>
      </c>
      <c r="BM43" s="12">
        <v>31669</v>
      </c>
      <c r="BN43" s="12">
        <v>86813</v>
      </c>
      <c r="BO43" s="12">
        <v>25707</v>
      </c>
      <c r="BP43" s="12">
        <v>146238</v>
      </c>
      <c r="BQ43" s="12">
        <v>223495</v>
      </c>
      <c r="BR43" s="12">
        <v>115892</v>
      </c>
      <c r="BS43" s="12">
        <v>30612</v>
      </c>
      <c r="BT43" s="12">
        <v>165523</v>
      </c>
      <c r="BU43" s="12">
        <v>35330</v>
      </c>
      <c r="BV43" s="12">
        <v>344325</v>
      </c>
      <c r="BW43" s="12">
        <v>900645</v>
      </c>
      <c r="BX43" s="12">
        <v>9376789</v>
      </c>
      <c r="BY43" s="12">
        <v>2147364</v>
      </c>
      <c r="BZ43" s="12">
        <v>53179013</v>
      </c>
      <c r="CA43" s="12">
        <v>2020502</v>
      </c>
      <c r="CB43" s="12">
        <v>39820537</v>
      </c>
      <c r="CC43" s="12">
        <v>238996</v>
      </c>
      <c r="CD43" s="12">
        <v>1758385</v>
      </c>
      <c r="CE43" s="12">
        <v>288543</v>
      </c>
      <c r="CF43" s="12">
        <v>2497813</v>
      </c>
      <c r="CG43" s="12">
        <v>101062</v>
      </c>
      <c r="CH43" s="12">
        <v>322014</v>
      </c>
      <c r="CI43" s="27">
        <v>3152</v>
      </c>
      <c r="CJ43" s="27">
        <v>1395</v>
      </c>
      <c r="CK43" s="12">
        <v>21688</v>
      </c>
      <c r="CL43" s="12">
        <v>206812</v>
      </c>
      <c r="CM43" s="26">
        <v>0</v>
      </c>
      <c r="CN43" s="26">
        <v>0</v>
      </c>
      <c r="CO43" s="12">
        <v>336777</v>
      </c>
      <c r="CP43" s="12">
        <v>2239534</v>
      </c>
      <c r="CQ43" s="12">
        <v>276751</v>
      </c>
      <c r="CR43" s="12">
        <v>2277650</v>
      </c>
      <c r="CS43" s="12">
        <v>175320</v>
      </c>
      <c r="CT43" s="12">
        <v>2700074</v>
      </c>
      <c r="CU43" s="12">
        <v>106059</v>
      </c>
      <c r="CV43" s="12">
        <v>778977</v>
      </c>
      <c r="CW43" s="12">
        <v>20662</v>
      </c>
      <c r="CX43" s="12">
        <v>144031</v>
      </c>
      <c r="CY43" s="27">
        <v>504</v>
      </c>
      <c r="CZ43" s="27">
        <v>98</v>
      </c>
      <c r="DA43" s="12">
        <v>33522</v>
      </c>
      <c r="DB43" s="12">
        <v>484972</v>
      </c>
      <c r="DC43" s="12">
        <v>73456</v>
      </c>
      <c r="DD43" s="12">
        <v>923532</v>
      </c>
      <c r="DE43" s="12">
        <v>845636</v>
      </c>
      <c r="DF43" s="12">
        <v>6695639</v>
      </c>
      <c r="DG43" s="12">
        <v>1598915</v>
      </c>
      <c r="DH43" s="12">
        <v>29654049</v>
      </c>
      <c r="DI43" s="12">
        <v>1597918</v>
      </c>
      <c r="DJ43" s="12">
        <v>14732875</v>
      </c>
      <c r="DK43" s="12">
        <v>9487</v>
      </c>
      <c r="DL43" s="12">
        <v>636158</v>
      </c>
      <c r="DM43" s="12">
        <v>353638</v>
      </c>
      <c r="DN43" s="12">
        <v>1019709</v>
      </c>
      <c r="DO43" s="12">
        <v>8196</v>
      </c>
      <c r="DP43" s="12">
        <v>61385</v>
      </c>
      <c r="DQ43" s="12">
        <v>14709</v>
      </c>
      <c r="DR43" s="12">
        <v>246997</v>
      </c>
      <c r="DS43" s="12">
        <v>131200</v>
      </c>
      <c r="DT43" s="12">
        <v>679729</v>
      </c>
      <c r="DU43" s="12">
        <v>33908</v>
      </c>
      <c r="DV43" s="12">
        <v>187841</v>
      </c>
      <c r="DW43" s="12">
        <v>24886</v>
      </c>
      <c r="DX43" s="12">
        <v>25499</v>
      </c>
      <c r="DY43" s="12">
        <v>2174467</v>
      </c>
      <c r="DZ43" s="12">
        <v>4495715</v>
      </c>
      <c r="EA43" s="12">
        <v>283105</v>
      </c>
      <c r="EB43" s="12">
        <v>67704</v>
      </c>
      <c r="EC43" s="27">
        <v>3287</v>
      </c>
      <c r="ED43" s="27">
        <v>13211</v>
      </c>
      <c r="EE43" s="12">
        <v>54600</v>
      </c>
      <c r="EF43" s="12">
        <v>87598</v>
      </c>
      <c r="EG43" s="12">
        <v>81309</v>
      </c>
      <c r="EH43" s="12">
        <v>163089</v>
      </c>
      <c r="EI43" s="12">
        <v>678483</v>
      </c>
      <c r="EJ43" s="12">
        <v>772441</v>
      </c>
      <c r="EK43" s="12">
        <v>25106</v>
      </c>
      <c r="EL43" s="12">
        <v>116856</v>
      </c>
      <c r="EM43" s="12">
        <v>174748</v>
      </c>
      <c r="EN43" s="12">
        <v>752831</v>
      </c>
      <c r="EO43" s="12">
        <v>79951</v>
      </c>
      <c r="EP43" s="12">
        <v>31182</v>
      </c>
      <c r="EQ43" s="12">
        <v>36120</v>
      </c>
      <c r="ER43" s="12">
        <v>263921</v>
      </c>
      <c r="ES43" s="12">
        <v>251914</v>
      </c>
      <c r="ET43" s="12">
        <v>1026400</v>
      </c>
      <c r="EU43" s="12">
        <v>948295</v>
      </c>
      <c r="EV43" s="12">
        <v>967132</v>
      </c>
      <c r="EW43" s="12">
        <v>88649</v>
      </c>
      <c r="EX43" s="12">
        <v>155576</v>
      </c>
      <c r="EY43" s="12">
        <v>17311</v>
      </c>
      <c r="EZ43" s="12">
        <v>32188</v>
      </c>
      <c r="FA43" s="12">
        <v>0</v>
      </c>
      <c r="FB43" s="12">
        <v>0</v>
      </c>
      <c r="FC43" s="12">
        <v>0</v>
      </c>
      <c r="FD43" s="12">
        <v>0</v>
      </c>
      <c r="FE43" s="27">
        <v>8272</v>
      </c>
      <c r="FF43" s="27">
        <v>45585</v>
      </c>
      <c r="FG43" s="12">
        <v>5724775</v>
      </c>
      <c r="FH43" s="12">
        <v>45312020</v>
      </c>
      <c r="FI43" s="12">
        <v>895840</v>
      </c>
      <c r="FJ43" s="12">
        <v>1514167</v>
      </c>
      <c r="FK43" s="12">
        <v>2994831</v>
      </c>
      <c r="FL43" s="12">
        <v>42128422</v>
      </c>
      <c r="FM43" s="12">
        <v>13809864</v>
      </c>
      <c r="FN43" s="12">
        <v>50372734</v>
      </c>
      <c r="FO43" s="12">
        <v>0</v>
      </c>
      <c r="FP43" s="12">
        <v>0</v>
      </c>
      <c r="FQ43" s="12">
        <v>8720302</v>
      </c>
      <c r="FR43" s="12">
        <v>251563407</v>
      </c>
      <c r="FS43" s="12">
        <v>1583</v>
      </c>
      <c r="FT43" s="12">
        <v>10606</v>
      </c>
      <c r="FU43" s="12">
        <v>8720664</v>
      </c>
      <c r="FV43" s="13">
        <v>33144302</v>
      </c>
    </row>
    <row r="44" spans="1:178" ht="15.75" customHeight="1">
      <c r="A44" s="11" t="s">
        <v>17</v>
      </c>
      <c r="B44" s="12">
        <v>16764287</v>
      </c>
      <c r="C44" s="12">
        <v>1034722614</v>
      </c>
      <c r="D44" s="12"/>
      <c r="E44" s="12"/>
      <c r="F44" s="12"/>
      <c r="G44" s="12">
        <v>16764287</v>
      </c>
      <c r="H44" s="12">
        <v>1045811839</v>
      </c>
      <c r="I44" s="12">
        <v>14574064</v>
      </c>
      <c r="J44" s="12">
        <v>793048987</v>
      </c>
      <c r="K44" s="12">
        <v>8435671</v>
      </c>
      <c r="L44" s="12">
        <v>11507377</v>
      </c>
      <c r="M44" s="12">
        <v>797730</v>
      </c>
      <c r="N44" s="12">
        <v>4366122</v>
      </c>
      <c r="O44" s="12">
        <v>3988837</v>
      </c>
      <c r="P44" s="12">
        <v>10517080</v>
      </c>
      <c r="Q44" s="12">
        <v>3514080</v>
      </c>
      <c r="R44" s="12">
        <v>6596833</v>
      </c>
      <c r="S44" s="12">
        <v>4146697</v>
      </c>
      <c r="T44" s="12">
        <v>3050974</v>
      </c>
      <c r="U44" s="26">
        <v>109174</v>
      </c>
      <c r="V44" s="26">
        <v>2839904</v>
      </c>
      <c r="W44" s="12">
        <v>1589836</v>
      </c>
      <c r="X44" s="12">
        <v>25448712</v>
      </c>
      <c r="Y44" s="12">
        <v>764727</v>
      </c>
      <c r="Z44" s="12">
        <v>4773937</v>
      </c>
      <c r="AA44" s="12">
        <v>171728</v>
      </c>
      <c r="AB44" s="12">
        <v>48776</v>
      </c>
      <c r="AC44" s="12">
        <v>944914</v>
      </c>
      <c r="AD44" s="12">
        <v>4788935</v>
      </c>
      <c r="AE44" s="12">
        <v>1584928</v>
      </c>
      <c r="AF44" s="12">
        <v>3550928</v>
      </c>
      <c r="AG44" s="12">
        <v>547814</v>
      </c>
      <c r="AH44" s="12">
        <v>1230972</v>
      </c>
      <c r="AI44" s="12">
        <v>672863</v>
      </c>
      <c r="AJ44" s="12">
        <v>13263102</v>
      </c>
      <c r="AK44" s="12">
        <v>326444</v>
      </c>
      <c r="AL44" s="12">
        <v>11834137</v>
      </c>
      <c r="AM44" s="12">
        <v>613593</v>
      </c>
      <c r="AN44" s="12">
        <v>1541571</v>
      </c>
      <c r="AO44" s="12">
        <v>407449</v>
      </c>
      <c r="AP44" s="12">
        <v>1817887</v>
      </c>
      <c r="AQ44" s="12">
        <v>28261</v>
      </c>
      <c r="AR44" s="12">
        <v>25468</v>
      </c>
      <c r="AS44" s="12">
        <v>20648</v>
      </c>
      <c r="AT44" s="12">
        <v>21060</v>
      </c>
      <c r="AU44" s="12">
        <v>64017</v>
      </c>
      <c r="AV44" s="12">
        <v>141042</v>
      </c>
      <c r="AW44" s="12">
        <v>41489</v>
      </c>
      <c r="AX44" s="12">
        <v>67128</v>
      </c>
      <c r="AY44" s="12">
        <v>829105</v>
      </c>
      <c r="AZ44" s="12">
        <v>4531413</v>
      </c>
      <c r="BA44" s="12">
        <v>1387694</v>
      </c>
      <c r="BB44" s="12">
        <v>33145040</v>
      </c>
      <c r="BC44" s="12">
        <v>757820</v>
      </c>
      <c r="BD44" s="12">
        <v>4155691</v>
      </c>
      <c r="BE44" s="12">
        <v>765943</v>
      </c>
      <c r="BF44" s="12">
        <v>6514306</v>
      </c>
      <c r="BG44" s="12">
        <v>925868</v>
      </c>
      <c r="BH44" s="12">
        <v>28187995</v>
      </c>
      <c r="BI44" s="12">
        <v>199116</v>
      </c>
      <c r="BJ44" s="12">
        <v>1659867</v>
      </c>
      <c r="BK44" s="12">
        <v>20593</v>
      </c>
      <c r="BL44" s="12">
        <v>31329</v>
      </c>
      <c r="BM44" s="12">
        <v>106984</v>
      </c>
      <c r="BN44" s="12">
        <v>291596</v>
      </c>
      <c r="BO44" s="12">
        <v>73459</v>
      </c>
      <c r="BP44" s="12">
        <v>340089</v>
      </c>
      <c r="BQ44" s="12">
        <v>665904</v>
      </c>
      <c r="BR44" s="12">
        <v>352939</v>
      </c>
      <c r="BS44" s="12">
        <v>91322</v>
      </c>
      <c r="BT44" s="12">
        <v>694308</v>
      </c>
      <c r="BU44" s="12">
        <v>103493</v>
      </c>
      <c r="BV44" s="12">
        <v>962302</v>
      </c>
      <c r="BW44" s="12">
        <v>2083285</v>
      </c>
      <c r="BX44" s="12">
        <v>25847651</v>
      </c>
      <c r="BY44" s="12">
        <v>4767383</v>
      </c>
      <c r="BZ44" s="12">
        <v>140202693</v>
      </c>
      <c r="CA44" s="12">
        <v>4453914</v>
      </c>
      <c r="CB44" s="12">
        <v>103432379</v>
      </c>
      <c r="CC44" s="12">
        <v>569763</v>
      </c>
      <c r="CD44" s="12">
        <v>5451719</v>
      </c>
      <c r="CE44" s="12">
        <v>818767</v>
      </c>
      <c r="CF44" s="12">
        <v>6613189</v>
      </c>
      <c r="CG44" s="12">
        <v>198801</v>
      </c>
      <c r="CH44" s="12">
        <v>967584</v>
      </c>
      <c r="CI44" s="27">
        <v>979</v>
      </c>
      <c r="CJ44" s="27">
        <v>2264</v>
      </c>
      <c r="CK44" s="12">
        <v>68969</v>
      </c>
      <c r="CL44" s="12">
        <v>753083</v>
      </c>
      <c r="CM44" s="12">
        <v>17284</v>
      </c>
      <c r="CN44" s="12">
        <v>67607</v>
      </c>
      <c r="CO44" s="12">
        <v>767839</v>
      </c>
      <c r="CP44" s="12">
        <v>7028958</v>
      </c>
      <c r="CQ44" s="12">
        <v>795943</v>
      </c>
      <c r="CR44" s="12">
        <v>6215002</v>
      </c>
      <c r="CS44" s="12">
        <v>526148</v>
      </c>
      <c r="CT44" s="12">
        <v>9651543</v>
      </c>
      <c r="CU44" s="12">
        <v>302263</v>
      </c>
      <c r="CV44" s="12">
        <v>2431777</v>
      </c>
      <c r="CW44" s="12">
        <v>83480</v>
      </c>
      <c r="CX44" s="12">
        <v>960105</v>
      </c>
      <c r="CY44" s="12">
        <v>5158</v>
      </c>
      <c r="CZ44" s="12">
        <v>33247</v>
      </c>
      <c r="DA44" s="12">
        <v>87011</v>
      </c>
      <c r="DB44" s="12">
        <v>1294206</v>
      </c>
      <c r="DC44" s="12">
        <v>188820</v>
      </c>
      <c r="DD44" s="12">
        <v>2433115</v>
      </c>
      <c r="DE44" s="12">
        <v>1836754</v>
      </c>
      <c r="DF44" s="12">
        <v>15323734</v>
      </c>
      <c r="DG44" s="12">
        <v>3479907</v>
      </c>
      <c r="DH44" s="12">
        <v>65615460</v>
      </c>
      <c r="DI44" s="12">
        <v>3477531</v>
      </c>
      <c r="DJ44" s="12">
        <v>48063033</v>
      </c>
      <c r="DK44" s="12">
        <v>17624</v>
      </c>
      <c r="DL44" s="12">
        <v>1259344</v>
      </c>
      <c r="DM44" s="12">
        <v>810217</v>
      </c>
      <c r="DN44" s="12">
        <v>2929821</v>
      </c>
      <c r="DO44" s="12">
        <v>20975</v>
      </c>
      <c r="DP44" s="12">
        <v>241611</v>
      </c>
      <c r="DQ44" s="12">
        <v>30809</v>
      </c>
      <c r="DR44" s="12">
        <v>434342</v>
      </c>
      <c r="DS44" s="12">
        <v>337820</v>
      </c>
      <c r="DT44" s="12">
        <v>2004249</v>
      </c>
      <c r="DU44" s="12">
        <v>106179</v>
      </c>
      <c r="DV44" s="12">
        <v>778944</v>
      </c>
      <c r="DW44" s="12">
        <v>42147</v>
      </c>
      <c r="DX44" s="12">
        <v>47484</v>
      </c>
      <c r="DY44" s="12">
        <v>4768595</v>
      </c>
      <c r="DZ44" s="12">
        <v>11089225</v>
      </c>
      <c r="EA44" s="12">
        <v>708572</v>
      </c>
      <c r="EB44" s="12">
        <v>174531</v>
      </c>
      <c r="EC44" s="12">
        <v>13277</v>
      </c>
      <c r="ED44" s="12">
        <v>29852</v>
      </c>
      <c r="EE44" s="12">
        <v>134916</v>
      </c>
      <c r="EF44" s="12">
        <v>320461</v>
      </c>
      <c r="EG44" s="12">
        <v>152349</v>
      </c>
      <c r="EH44" s="12">
        <v>335985</v>
      </c>
      <c r="EI44" s="12">
        <v>1649505</v>
      </c>
      <c r="EJ44" s="12">
        <v>2073380</v>
      </c>
      <c r="EK44" s="12">
        <v>69141</v>
      </c>
      <c r="EL44" s="12">
        <v>613950</v>
      </c>
      <c r="EM44" s="12">
        <v>409792</v>
      </c>
      <c r="EN44" s="12">
        <v>1951366</v>
      </c>
      <c r="EO44" s="12">
        <v>147638</v>
      </c>
      <c r="EP44" s="12">
        <v>30278</v>
      </c>
      <c r="EQ44" s="12">
        <v>105284</v>
      </c>
      <c r="ER44" s="12">
        <v>1086844</v>
      </c>
      <c r="ES44" s="12">
        <v>504267</v>
      </c>
      <c r="ET44" s="12">
        <v>2066276</v>
      </c>
      <c r="EU44" s="12">
        <v>1920143</v>
      </c>
      <c r="EV44" s="12">
        <v>1634694</v>
      </c>
      <c r="EW44" s="12">
        <v>289219</v>
      </c>
      <c r="EX44" s="12">
        <v>528352</v>
      </c>
      <c r="EY44" s="12">
        <v>51585</v>
      </c>
      <c r="EZ44" s="12">
        <v>116571</v>
      </c>
      <c r="FA44" s="27">
        <v>2190</v>
      </c>
      <c r="FB44" s="27">
        <v>7139</v>
      </c>
      <c r="FC44" s="12">
        <v>0</v>
      </c>
      <c r="FD44" s="12">
        <v>0</v>
      </c>
      <c r="FE44" s="12">
        <v>28622</v>
      </c>
      <c r="FF44" s="12">
        <v>119548</v>
      </c>
      <c r="FG44" s="12">
        <v>8685926</v>
      </c>
      <c r="FH44" s="12">
        <v>80520932</v>
      </c>
      <c r="FI44" s="12">
        <v>1621487</v>
      </c>
      <c r="FJ44" s="12">
        <v>2729808</v>
      </c>
      <c r="FK44" s="12">
        <v>8077363</v>
      </c>
      <c r="FL44" s="12">
        <v>134862628</v>
      </c>
      <c r="FM44" s="12">
        <v>34277159</v>
      </c>
      <c r="FN44" s="12">
        <v>125065309</v>
      </c>
      <c r="FO44" s="12">
        <v>0</v>
      </c>
      <c r="FP44" s="12">
        <v>0</v>
      </c>
      <c r="FQ44" s="12">
        <v>16762386</v>
      </c>
      <c r="FR44" s="12">
        <v>691476005</v>
      </c>
      <c r="FS44" s="12">
        <v>47561</v>
      </c>
      <c r="FT44" s="12">
        <v>66249</v>
      </c>
      <c r="FU44" s="12">
        <v>16764287</v>
      </c>
      <c r="FV44" s="13">
        <v>99762855</v>
      </c>
    </row>
    <row r="45" spans="1:178" ht="15.75" customHeight="1">
      <c r="A45" s="11" t="s">
        <v>18</v>
      </c>
      <c r="B45" s="12">
        <v>11386865</v>
      </c>
      <c r="C45" s="12">
        <v>984833505</v>
      </c>
      <c r="D45" s="12"/>
      <c r="E45" s="12"/>
      <c r="F45" s="12"/>
      <c r="G45" s="12">
        <v>11386865</v>
      </c>
      <c r="H45" s="12">
        <v>995429390</v>
      </c>
      <c r="I45" s="12">
        <v>10147662</v>
      </c>
      <c r="J45" s="12">
        <v>758498635</v>
      </c>
      <c r="K45" s="12">
        <v>7027449</v>
      </c>
      <c r="L45" s="12">
        <v>9870120</v>
      </c>
      <c r="M45" s="12">
        <v>721778</v>
      </c>
      <c r="N45" s="12">
        <v>4637388</v>
      </c>
      <c r="O45" s="12">
        <v>3524554</v>
      </c>
      <c r="P45" s="12">
        <v>11258074</v>
      </c>
      <c r="Q45" s="12">
        <v>3136073</v>
      </c>
      <c r="R45" s="12">
        <v>7247294</v>
      </c>
      <c r="S45" s="12">
        <v>4003520</v>
      </c>
      <c r="T45" s="12">
        <v>3550810</v>
      </c>
      <c r="U45" s="26">
        <v>0</v>
      </c>
      <c r="V45" s="26">
        <v>0</v>
      </c>
      <c r="W45" s="12">
        <v>1307639</v>
      </c>
      <c r="X45" s="12">
        <v>24680607</v>
      </c>
      <c r="Y45" s="12">
        <v>549930</v>
      </c>
      <c r="Z45" s="12">
        <v>2965828</v>
      </c>
      <c r="AA45" s="12">
        <v>167644</v>
      </c>
      <c r="AB45" s="12">
        <v>137345</v>
      </c>
      <c r="AC45" s="12">
        <v>879348</v>
      </c>
      <c r="AD45" s="12">
        <v>6916457</v>
      </c>
      <c r="AE45" s="12">
        <v>1456969</v>
      </c>
      <c r="AF45" s="12">
        <v>3276661</v>
      </c>
      <c r="AG45" s="12">
        <v>547575</v>
      </c>
      <c r="AH45" s="12">
        <v>1883093</v>
      </c>
      <c r="AI45" s="12">
        <v>665835</v>
      </c>
      <c r="AJ45" s="12">
        <v>15730568</v>
      </c>
      <c r="AK45" s="12">
        <v>335814</v>
      </c>
      <c r="AL45" s="12">
        <v>14490086</v>
      </c>
      <c r="AM45" s="12">
        <v>598124</v>
      </c>
      <c r="AN45" s="12">
        <v>2284758</v>
      </c>
      <c r="AO45" s="12">
        <v>407883</v>
      </c>
      <c r="AP45" s="12">
        <v>1854966</v>
      </c>
      <c r="AQ45" s="12">
        <v>42654</v>
      </c>
      <c r="AR45" s="12">
        <v>82718</v>
      </c>
      <c r="AS45" s="12">
        <v>19313</v>
      </c>
      <c r="AT45" s="12">
        <v>33533</v>
      </c>
      <c r="AU45" s="12">
        <v>61502</v>
      </c>
      <c r="AV45" s="12">
        <v>271176</v>
      </c>
      <c r="AW45" s="12">
        <v>32729</v>
      </c>
      <c r="AX45" s="12">
        <v>107542</v>
      </c>
      <c r="AY45" s="12">
        <v>761012</v>
      </c>
      <c r="AZ45" s="12">
        <v>6267404</v>
      </c>
      <c r="BA45" s="12">
        <v>1256139</v>
      </c>
      <c r="BB45" s="12">
        <v>31842330</v>
      </c>
      <c r="BC45" s="12">
        <v>700431</v>
      </c>
      <c r="BD45" s="12">
        <v>5609523</v>
      </c>
      <c r="BE45" s="12">
        <v>688888</v>
      </c>
      <c r="BF45" s="12">
        <v>6221481</v>
      </c>
      <c r="BG45" s="12">
        <v>857226</v>
      </c>
      <c r="BH45" s="12">
        <v>27746890</v>
      </c>
      <c r="BI45" s="12">
        <v>206921</v>
      </c>
      <c r="BJ45" s="12">
        <v>2356394</v>
      </c>
      <c r="BK45" s="12">
        <v>18984</v>
      </c>
      <c r="BL45" s="12">
        <v>48096</v>
      </c>
      <c r="BM45" s="12">
        <v>113290</v>
      </c>
      <c r="BN45" s="12">
        <v>548948</v>
      </c>
      <c r="BO45" s="12">
        <v>62172</v>
      </c>
      <c r="BP45" s="12">
        <v>503372</v>
      </c>
      <c r="BQ45" s="12">
        <v>604133</v>
      </c>
      <c r="BR45" s="12">
        <v>430048</v>
      </c>
      <c r="BS45" s="12">
        <v>79456</v>
      </c>
      <c r="BT45" s="12">
        <v>776831</v>
      </c>
      <c r="BU45" s="12">
        <v>100483</v>
      </c>
      <c r="BV45" s="12">
        <v>793583</v>
      </c>
      <c r="BW45" s="12">
        <v>1637043</v>
      </c>
      <c r="BX45" s="12">
        <v>28307855</v>
      </c>
      <c r="BY45" s="12">
        <v>3552390</v>
      </c>
      <c r="BZ45" s="12">
        <v>130916452</v>
      </c>
      <c r="CA45" s="12">
        <v>3229443</v>
      </c>
      <c r="CB45" s="12">
        <v>89873894</v>
      </c>
      <c r="CC45" s="12">
        <v>500410</v>
      </c>
      <c r="CD45" s="12">
        <v>5368962</v>
      </c>
      <c r="CE45" s="12">
        <v>704998</v>
      </c>
      <c r="CF45" s="12">
        <v>6132618</v>
      </c>
      <c r="CG45" s="12">
        <v>203749</v>
      </c>
      <c r="CH45" s="12">
        <v>1077363</v>
      </c>
      <c r="CI45" s="12">
        <v>3844</v>
      </c>
      <c r="CJ45" s="12">
        <v>10749</v>
      </c>
      <c r="CK45" s="12">
        <v>66919</v>
      </c>
      <c r="CL45" s="12">
        <v>621630</v>
      </c>
      <c r="CM45" s="12">
        <v>10714</v>
      </c>
      <c r="CN45" s="12">
        <v>39174</v>
      </c>
      <c r="CO45" s="12">
        <v>702065</v>
      </c>
      <c r="CP45" s="12">
        <v>6962624</v>
      </c>
      <c r="CQ45" s="12">
        <v>684669</v>
      </c>
      <c r="CR45" s="12">
        <v>5881087</v>
      </c>
      <c r="CS45" s="12">
        <v>567914</v>
      </c>
      <c r="CT45" s="12">
        <v>14858141</v>
      </c>
      <c r="CU45" s="12">
        <v>295027</v>
      </c>
      <c r="CV45" s="12">
        <v>2761454</v>
      </c>
      <c r="CW45" s="12">
        <v>76134</v>
      </c>
      <c r="CX45" s="12">
        <v>1106823</v>
      </c>
      <c r="CY45" s="12">
        <v>4867</v>
      </c>
      <c r="CZ45" s="12">
        <v>22281</v>
      </c>
      <c r="DA45" s="12">
        <v>61788</v>
      </c>
      <c r="DB45" s="12">
        <v>1550930</v>
      </c>
      <c r="DC45" s="12">
        <v>149428</v>
      </c>
      <c r="DD45" s="12">
        <v>2028425</v>
      </c>
      <c r="DE45" s="12">
        <v>1177066</v>
      </c>
      <c r="DF45" s="12">
        <v>9618616</v>
      </c>
      <c r="DG45" s="12">
        <v>2288737</v>
      </c>
      <c r="DH45" s="12">
        <v>49372185</v>
      </c>
      <c r="DI45" s="12">
        <v>2288737</v>
      </c>
      <c r="DJ45" s="12">
        <v>41534782</v>
      </c>
      <c r="DK45" s="12">
        <v>13741</v>
      </c>
      <c r="DL45" s="12">
        <v>1069194</v>
      </c>
      <c r="DM45" s="12">
        <v>656909</v>
      </c>
      <c r="DN45" s="12">
        <v>2472870</v>
      </c>
      <c r="DO45" s="12">
        <v>24769</v>
      </c>
      <c r="DP45" s="12">
        <v>251072</v>
      </c>
      <c r="DQ45" s="12">
        <v>17400</v>
      </c>
      <c r="DR45" s="12">
        <v>477361</v>
      </c>
      <c r="DS45" s="12">
        <v>203502</v>
      </c>
      <c r="DT45" s="12">
        <v>1269795</v>
      </c>
      <c r="DU45" s="12">
        <v>79449</v>
      </c>
      <c r="DV45" s="12">
        <v>488366</v>
      </c>
      <c r="DW45" s="12">
        <v>41069</v>
      </c>
      <c r="DX45" s="12">
        <v>63040</v>
      </c>
      <c r="DY45" s="12">
        <v>3587832</v>
      </c>
      <c r="DZ45" s="12">
        <v>10595885</v>
      </c>
      <c r="EA45" s="12">
        <v>666873</v>
      </c>
      <c r="EB45" s="12">
        <v>167995</v>
      </c>
      <c r="EC45" s="12">
        <v>16971</v>
      </c>
      <c r="ED45" s="12">
        <v>50326</v>
      </c>
      <c r="EE45" s="12">
        <v>126376</v>
      </c>
      <c r="EF45" s="12">
        <v>340294</v>
      </c>
      <c r="EG45" s="12">
        <v>97565</v>
      </c>
      <c r="EH45" s="12">
        <v>289823</v>
      </c>
      <c r="EI45" s="12">
        <v>1400593</v>
      </c>
      <c r="EJ45" s="12">
        <v>2112261</v>
      </c>
      <c r="EK45" s="12">
        <v>75703</v>
      </c>
      <c r="EL45" s="12">
        <v>890463</v>
      </c>
      <c r="EM45" s="12">
        <v>349144</v>
      </c>
      <c r="EN45" s="12">
        <v>2079488</v>
      </c>
      <c r="EO45" s="12">
        <v>109101</v>
      </c>
      <c r="EP45" s="12">
        <v>19493</v>
      </c>
      <c r="EQ45" s="12">
        <v>90905</v>
      </c>
      <c r="ER45" s="12">
        <v>944516</v>
      </c>
      <c r="ES45" s="12">
        <v>377547</v>
      </c>
      <c r="ET45" s="12">
        <v>1715094</v>
      </c>
      <c r="EU45" s="12">
        <v>1235779</v>
      </c>
      <c r="EV45" s="12">
        <v>1269558</v>
      </c>
      <c r="EW45" s="12">
        <v>125738</v>
      </c>
      <c r="EX45" s="12">
        <v>240934</v>
      </c>
      <c r="EY45" s="12">
        <v>82826</v>
      </c>
      <c r="EZ45" s="12">
        <v>248220</v>
      </c>
      <c r="FA45" s="27">
        <v>1057</v>
      </c>
      <c r="FB45" s="27">
        <v>261</v>
      </c>
      <c r="FC45" s="27">
        <v>310</v>
      </c>
      <c r="FD45" s="27">
        <v>14161</v>
      </c>
      <c r="FE45" s="12">
        <v>15111</v>
      </c>
      <c r="FF45" s="12">
        <v>212997</v>
      </c>
      <c r="FG45" s="12">
        <v>3889105</v>
      </c>
      <c r="FH45" s="12">
        <v>40356671</v>
      </c>
      <c r="FI45" s="12">
        <v>842853</v>
      </c>
      <c r="FJ45" s="12">
        <v>1491162</v>
      </c>
      <c r="FK45" s="12">
        <v>7497760</v>
      </c>
      <c r="FL45" s="12">
        <v>151019123</v>
      </c>
      <c r="FM45" s="12">
        <v>28518359</v>
      </c>
      <c r="FN45" s="12">
        <v>104064112</v>
      </c>
      <c r="FO45" s="12">
        <v>0</v>
      </c>
      <c r="FP45" s="12">
        <v>0</v>
      </c>
      <c r="FQ45" s="12">
        <v>11385358</v>
      </c>
      <c r="FR45" s="12">
        <v>687880789</v>
      </c>
      <c r="FS45" s="12">
        <v>98412</v>
      </c>
      <c r="FT45" s="12">
        <v>138640</v>
      </c>
      <c r="FU45" s="12">
        <v>11386865</v>
      </c>
      <c r="FV45" s="13">
        <v>103198815</v>
      </c>
    </row>
    <row r="46" spans="1:178" ht="15.75" customHeight="1">
      <c r="A46" s="11" t="s">
        <v>19</v>
      </c>
      <c r="B46" s="12">
        <v>13870207</v>
      </c>
      <c r="C46" s="12">
        <v>1854117785</v>
      </c>
      <c r="D46" s="12"/>
      <c r="E46" s="12"/>
      <c r="F46" s="12"/>
      <c r="G46" s="12">
        <v>13870207</v>
      </c>
      <c r="H46" s="12">
        <v>1877784066</v>
      </c>
      <c r="I46" s="12">
        <v>12663325</v>
      </c>
      <c r="J46" s="12">
        <v>1437668210</v>
      </c>
      <c r="K46" s="12">
        <v>10321758</v>
      </c>
      <c r="L46" s="12">
        <v>19386794</v>
      </c>
      <c r="M46" s="12">
        <v>1371713</v>
      </c>
      <c r="N46" s="12">
        <v>11692309</v>
      </c>
      <c r="O46" s="12">
        <v>6047825</v>
      </c>
      <c r="P46" s="12">
        <v>24772512</v>
      </c>
      <c r="Q46" s="12">
        <v>5516479</v>
      </c>
      <c r="R46" s="12">
        <v>17637843</v>
      </c>
      <c r="S46" s="12">
        <v>6323310</v>
      </c>
      <c r="T46" s="12">
        <v>7509982</v>
      </c>
      <c r="U46" s="12">
        <v>22761</v>
      </c>
      <c r="V46" s="12">
        <v>1506558</v>
      </c>
      <c r="W46" s="12">
        <v>1887082</v>
      </c>
      <c r="X46" s="12">
        <v>60019031</v>
      </c>
      <c r="Y46" s="12">
        <v>820688</v>
      </c>
      <c r="Z46" s="12">
        <v>5555739</v>
      </c>
      <c r="AA46" s="12">
        <v>250198</v>
      </c>
      <c r="AB46" s="12">
        <v>144290</v>
      </c>
      <c r="AC46" s="12">
        <v>1715601</v>
      </c>
      <c r="AD46" s="12">
        <v>24643067</v>
      </c>
      <c r="AE46" s="12">
        <v>2682615</v>
      </c>
      <c r="AF46" s="12">
        <v>6202676</v>
      </c>
      <c r="AG46" s="12">
        <v>1096329</v>
      </c>
      <c r="AH46" s="12">
        <v>4838946</v>
      </c>
      <c r="AI46" s="12">
        <v>1372285</v>
      </c>
      <c r="AJ46" s="12">
        <v>39795657</v>
      </c>
      <c r="AK46" s="12">
        <v>749554</v>
      </c>
      <c r="AL46" s="12">
        <v>37308822</v>
      </c>
      <c r="AM46" s="12">
        <v>1225096</v>
      </c>
      <c r="AN46" s="12">
        <v>6599820</v>
      </c>
      <c r="AO46" s="12">
        <v>808118</v>
      </c>
      <c r="AP46" s="12">
        <v>4817628</v>
      </c>
      <c r="AQ46" s="12">
        <v>98862</v>
      </c>
      <c r="AR46" s="12">
        <v>192236</v>
      </c>
      <c r="AS46" s="12">
        <v>48658</v>
      </c>
      <c r="AT46" s="12">
        <v>89002</v>
      </c>
      <c r="AU46" s="12">
        <v>140466</v>
      </c>
      <c r="AV46" s="12">
        <v>789650</v>
      </c>
      <c r="AW46" s="12">
        <v>83577</v>
      </c>
      <c r="AX46" s="12">
        <v>322965</v>
      </c>
      <c r="AY46" s="12">
        <v>1538351</v>
      </c>
      <c r="AZ46" s="12">
        <v>23641369</v>
      </c>
      <c r="BA46" s="12">
        <v>2323165</v>
      </c>
      <c r="BB46" s="12">
        <v>73288031</v>
      </c>
      <c r="BC46" s="12">
        <v>1463160</v>
      </c>
      <c r="BD46" s="12">
        <v>18610655</v>
      </c>
      <c r="BE46" s="12">
        <v>1253720</v>
      </c>
      <c r="BF46" s="12">
        <v>12665181</v>
      </c>
      <c r="BG46" s="12">
        <v>1668261</v>
      </c>
      <c r="BH46" s="12">
        <v>66084096</v>
      </c>
      <c r="BI46" s="12">
        <v>389218</v>
      </c>
      <c r="BJ46" s="12">
        <v>8750891</v>
      </c>
      <c r="BK46" s="12">
        <v>46376</v>
      </c>
      <c r="BL46" s="12">
        <v>126864</v>
      </c>
      <c r="BM46" s="12">
        <v>264365</v>
      </c>
      <c r="BN46" s="12">
        <v>2506232</v>
      </c>
      <c r="BO46" s="12">
        <v>151639</v>
      </c>
      <c r="BP46" s="12">
        <v>1705152</v>
      </c>
      <c r="BQ46" s="12">
        <v>1254777</v>
      </c>
      <c r="BR46" s="12">
        <v>1066853</v>
      </c>
      <c r="BS46" s="12">
        <v>132153</v>
      </c>
      <c r="BT46" s="12">
        <v>1581437</v>
      </c>
      <c r="BU46" s="12">
        <v>200140</v>
      </c>
      <c r="BV46" s="12">
        <v>1796189</v>
      </c>
      <c r="BW46" s="12">
        <v>1960777</v>
      </c>
      <c r="BX46" s="12">
        <v>51164820</v>
      </c>
      <c r="BY46" s="12">
        <v>4393074</v>
      </c>
      <c r="BZ46" s="12">
        <v>234546288</v>
      </c>
      <c r="CA46" s="12">
        <v>3852569</v>
      </c>
      <c r="CB46" s="12">
        <v>142264314</v>
      </c>
      <c r="CC46" s="12">
        <v>831421</v>
      </c>
      <c r="CD46" s="12">
        <v>13818377</v>
      </c>
      <c r="CE46" s="12">
        <v>1185903</v>
      </c>
      <c r="CF46" s="12">
        <v>12847374</v>
      </c>
      <c r="CG46" s="12">
        <v>360420</v>
      </c>
      <c r="CH46" s="12">
        <v>3168103</v>
      </c>
      <c r="CI46" s="12">
        <v>15992</v>
      </c>
      <c r="CJ46" s="12">
        <v>29660</v>
      </c>
      <c r="CK46" s="12">
        <v>76686</v>
      </c>
      <c r="CL46" s="12">
        <v>1226059</v>
      </c>
      <c r="CM46" s="12">
        <v>15082</v>
      </c>
      <c r="CN46" s="12">
        <v>126603</v>
      </c>
      <c r="CO46" s="12">
        <v>1115926</v>
      </c>
      <c r="CP46" s="12">
        <v>17769533</v>
      </c>
      <c r="CQ46" s="12">
        <v>893144</v>
      </c>
      <c r="CR46" s="12">
        <v>7468407</v>
      </c>
      <c r="CS46" s="12">
        <v>1269968</v>
      </c>
      <c r="CT46" s="12">
        <v>51722388</v>
      </c>
      <c r="CU46" s="12">
        <v>554679</v>
      </c>
      <c r="CV46" s="12">
        <v>7193595</v>
      </c>
      <c r="CW46" s="12">
        <v>121742</v>
      </c>
      <c r="CX46" s="12">
        <v>2795135</v>
      </c>
      <c r="CY46" s="12">
        <v>8690</v>
      </c>
      <c r="CZ46" s="12">
        <v>53336</v>
      </c>
      <c r="DA46" s="12">
        <v>87702</v>
      </c>
      <c r="DB46" s="12">
        <v>3178234</v>
      </c>
      <c r="DC46" s="12">
        <v>207693</v>
      </c>
      <c r="DD46" s="12">
        <v>3183559</v>
      </c>
      <c r="DE46" s="12">
        <v>1029312</v>
      </c>
      <c r="DF46" s="12">
        <v>8964746</v>
      </c>
      <c r="DG46" s="12">
        <v>2301890</v>
      </c>
      <c r="DH46" s="12">
        <v>54473783</v>
      </c>
      <c r="DI46" s="12">
        <v>2301890</v>
      </c>
      <c r="DJ46" s="12">
        <v>46269087</v>
      </c>
      <c r="DK46" s="12">
        <v>29775</v>
      </c>
      <c r="DL46" s="12">
        <v>2404180</v>
      </c>
      <c r="DM46" s="12">
        <v>1087970</v>
      </c>
      <c r="DN46" s="12">
        <v>7049653</v>
      </c>
      <c r="DO46" s="12">
        <v>45354</v>
      </c>
      <c r="DP46" s="12">
        <v>1252684</v>
      </c>
      <c r="DQ46" s="12">
        <v>27888</v>
      </c>
      <c r="DR46" s="12">
        <v>1008989</v>
      </c>
      <c r="DS46" s="12">
        <v>315316</v>
      </c>
      <c r="DT46" s="12">
        <v>3470899</v>
      </c>
      <c r="DU46" s="12">
        <v>98527</v>
      </c>
      <c r="DV46" s="12">
        <v>1835725</v>
      </c>
      <c r="DW46" s="12">
        <v>43602</v>
      </c>
      <c r="DX46" s="12">
        <v>187005</v>
      </c>
      <c r="DY46" s="12">
        <v>5226236</v>
      </c>
      <c r="DZ46" s="12">
        <v>23666281</v>
      </c>
      <c r="EA46" s="12">
        <v>1018370</v>
      </c>
      <c r="EB46" s="12">
        <v>281311</v>
      </c>
      <c r="EC46" s="26">
        <v>35523</v>
      </c>
      <c r="ED46" s="26">
        <v>93969</v>
      </c>
      <c r="EE46" s="12">
        <v>253822</v>
      </c>
      <c r="EF46" s="12">
        <v>802943</v>
      </c>
      <c r="EG46" s="12">
        <v>146862</v>
      </c>
      <c r="EH46" s="12">
        <v>498707</v>
      </c>
      <c r="EI46" s="12">
        <v>2092702</v>
      </c>
      <c r="EJ46" s="12">
        <v>4616592</v>
      </c>
      <c r="EK46" s="12">
        <v>273270</v>
      </c>
      <c r="EL46" s="12">
        <v>4120824</v>
      </c>
      <c r="EM46" s="12">
        <v>658041</v>
      </c>
      <c r="EN46" s="12">
        <v>4779607</v>
      </c>
      <c r="EO46" s="12">
        <v>150551</v>
      </c>
      <c r="EP46" s="12">
        <v>32561</v>
      </c>
      <c r="EQ46" s="12">
        <v>128293</v>
      </c>
      <c r="ER46" s="12">
        <v>2404263</v>
      </c>
      <c r="ES46" s="12">
        <v>530412</v>
      </c>
      <c r="ET46" s="12">
        <v>2814018</v>
      </c>
      <c r="EU46" s="12">
        <v>1428609</v>
      </c>
      <c r="EV46" s="12">
        <v>1259276</v>
      </c>
      <c r="EW46" s="12">
        <v>589774</v>
      </c>
      <c r="EX46" s="12">
        <v>1127506</v>
      </c>
      <c r="EY46" s="12">
        <v>141265</v>
      </c>
      <c r="EZ46" s="12">
        <v>633745</v>
      </c>
      <c r="FA46" s="27">
        <v>1440</v>
      </c>
      <c r="FB46" s="27">
        <v>734</v>
      </c>
      <c r="FC46" s="12">
        <v>0</v>
      </c>
      <c r="FD46" s="12">
        <v>0</v>
      </c>
      <c r="FE46" s="12">
        <v>17296</v>
      </c>
      <c r="FF46" s="12">
        <v>227232</v>
      </c>
      <c r="FG46" s="12">
        <v>2112201</v>
      </c>
      <c r="FH46" s="12">
        <v>22590325</v>
      </c>
      <c r="FI46" s="12">
        <v>549092</v>
      </c>
      <c r="FJ46" s="12">
        <v>981371</v>
      </c>
      <c r="FK46" s="12">
        <v>11758006</v>
      </c>
      <c r="FL46" s="12">
        <v>320366922</v>
      </c>
      <c r="FM46" s="12">
        <v>39052056</v>
      </c>
      <c r="FN46" s="12">
        <v>142509299</v>
      </c>
      <c r="FO46" s="12">
        <v>0</v>
      </c>
      <c r="FP46" s="12">
        <v>0</v>
      </c>
      <c r="FQ46" s="12">
        <v>13867158</v>
      </c>
      <c r="FR46" s="12">
        <v>1367729881</v>
      </c>
      <c r="FS46" s="12">
        <v>801374</v>
      </c>
      <c r="FT46" s="12">
        <v>1708471</v>
      </c>
      <c r="FU46" s="12">
        <v>13870207</v>
      </c>
      <c r="FV46" s="13">
        <v>244768359</v>
      </c>
    </row>
    <row r="47" spans="1:178" ht="15.75" customHeight="1">
      <c r="A47" s="11" t="s">
        <v>20</v>
      </c>
      <c r="B47" s="12">
        <v>3456861</v>
      </c>
      <c r="C47" s="12">
        <v>981123679</v>
      </c>
      <c r="D47" s="12"/>
      <c r="E47" s="12"/>
      <c r="F47" s="12"/>
      <c r="G47" s="12">
        <v>3456861</v>
      </c>
      <c r="H47" s="12">
        <v>1000944220</v>
      </c>
      <c r="I47" s="12">
        <v>3107615</v>
      </c>
      <c r="J47" s="12">
        <v>675831932</v>
      </c>
      <c r="K47" s="12">
        <v>3046060</v>
      </c>
      <c r="L47" s="12">
        <v>15800465</v>
      </c>
      <c r="M47" s="12">
        <v>827435</v>
      </c>
      <c r="N47" s="12">
        <v>13299206</v>
      </c>
      <c r="O47" s="12">
        <v>2316253</v>
      </c>
      <c r="P47" s="12">
        <v>25396239</v>
      </c>
      <c r="Q47" s="12">
        <v>2179217</v>
      </c>
      <c r="R47" s="12">
        <v>19276544</v>
      </c>
      <c r="S47" s="12">
        <v>1224471</v>
      </c>
      <c r="T47" s="12">
        <v>2988886</v>
      </c>
      <c r="U47" s="12">
        <v>5508</v>
      </c>
      <c r="V47" s="12">
        <v>740684</v>
      </c>
      <c r="W47" s="12">
        <v>639020</v>
      </c>
      <c r="X47" s="12">
        <v>52238637</v>
      </c>
      <c r="Y47" s="12">
        <v>212694</v>
      </c>
      <c r="Z47" s="12">
        <v>2949045</v>
      </c>
      <c r="AA47" s="12">
        <v>73237</v>
      </c>
      <c r="AB47" s="12">
        <v>53005</v>
      </c>
      <c r="AC47" s="12">
        <v>792444</v>
      </c>
      <c r="AD47" s="12">
        <v>39893832</v>
      </c>
      <c r="AE47" s="12">
        <v>1246033</v>
      </c>
      <c r="AF47" s="12">
        <v>3163787</v>
      </c>
      <c r="AG47" s="12">
        <v>565490</v>
      </c>
      <c r="AH47" s="12">
        <v>5660643</v>
      </c>
      <c r="AI47" s="12">
        <v>776211</v>
      </c>
      <c r="AJ47" s="12">
        <v>40631133</v>
      </c>
      <c r="AK47" s="12">
        <v>478584</v>
      </c>
      <c r="AL47" s="12">
        <v>39082258</v>
      </c>
      <c r="AM47" s="12">
        <v>691463</v>
      </c>
      <c r="AN47" s="12">
        <v>7404502</v>
      </c>
      <c r="AO47" s="12">
        <v>425391</v>
      </c>
      <c r="AP47" s="12">
        <v>4435829</v>
      </c>
      <c r="AQ47" s="12">
        <v>79234</v>
      </c>
      <c r="AR47" s="12">
        <v>374475</v>
      </c>
      <c r="AS47" s="12">
        <v>35603</v>
      </c>
      <c r="AT47" s="12">
        <v>98168</v>
      </c>
      <c r="AU47" s="12">
        <v>135118</v>
      </c>
      <c r="AV47" s="12">
        <v>1419874</v>
      </c>
      <c r="AW47" s="12">
        <v>76899</v>
      </c>
      <c r="AX47" s="12">
        <v>553085</v>
      </c>
      <c r="AY47" s="12">
        <v>763119</v>
      </c>
      <c r="AZ47" s="12">
        <v>38898194</v>
      </c>
      <c r="BA47" s="12">
        <v>1099864</v>
      </c>
      <c r="BB47" s="12">
        <v>64143007</v>
      </c>
      <c r="BC47" s="12">
        <v>763195</v>
      </c>
      <c r="BD47" s="12">
        <v>25816753</v>
      </c>
      <c r="BE47" s="12">
        <v>567089</v>
      </c>
      <c r="BF47" s="12">
        <v>11477382</v>
      </c>
      <c r="BG47" s="12">
        <v>937140</v>
      </c>
      <c r="BH47" s="12">
        <v>61494335</v>
      </c>
      <c r="BI47" s="12">
        <v>264051</v>
      </c>
      <c r="BJ47" s="12">
        <v>16344819</v>
      </c>
      <c r="BK47" s="12">
        <v>32019</v>
      </c>
      <c r="BL47" s="12">
        <v>131905</v>
      </c>
      <c r="BM47" s="12">
        <v>228284</v>
      </c>
      <c r="BN47" s="12">
        <v>6466319</v>
      </c>
      <c r="BO47" s="12">
        <v>106218</v>
      </c>
      <c r="BP47" s="12">
        <v>1744971</v>
      </c>
      <c r="BQ47" s="12">
        <v>727199</v>
      </c>
      <c r="BR47" s="12">
        <v>975889</v>
      </c>
      <c r="BS47" s="12">
        <v>94142</v>
      </c>
      <c r="BT47" s="12">
        <v>1470833</v>
      </c>
      <c r="BU47" s="12">
        <v>143953</v>
      </c>
      <c r="BV47" s="12">
        <v>1644390</v>
      </c>
      <c r="BW47" s="12">
        <v>525382</v>
      </c>
      <c r="BX47" s="12">
        <v>25904367</v>
      </c>
      <c r="BY47" s="12">
        <v>1014092</v>
      </c>
      <c r="BZ47" s="12">
        <v>92465933</v>
      </c>
      <c r="CA47" s="12">
        <v>801215</v>
      </c>
      <c r="CB47" s="12">
        <v>39289994</v>
      </c>
      <c r="CC47" s="12">
        <v>326712</v>
      </c>
      <c r="CD47" s="12">
        <v>10813837</v>
      </c>
      <c r="CE47" s="12">
        <v>480462</v>
      </c>
      <c r="CF47" s="12">
        <v>8310025</v>
      </c>
      <c r="CG47" s="12">
        <v>166510</v>
      </c>
      <c r="CH47" s="12">
        <v>3846887</v>
      </c>
      <c r="CI47" s="12">
        <v>6319</v>
      </c>
      <c r="CJ47" s="12">
        <v>28059</v>
      </c>
      <c r="CK47" s="12">
        <v>20806</v>
      </c>
      <c r="CL47" s="12">
        <v>616355</v>
      </c>
      <c r="CM47" s="12">
        <v>5281</v>
      </c>
      <c r="CN47" s="12">
        <v>36883</v>
      </c>
      <c r="CO47" s="12">
        <v>432122</v>
      </c>
      <c r="CP47" s="12">
        <v>14938020</v>
      </c>
      <c r="CQ47" s="12">
        <v>155914</v>
      </c>
      <c r="CR47" s="12">
        <v>3091997</v>
      </c>
      <c r="CS47" s="12">
        <v>869565</v>
      </c>
      <c r="CT47" s="12">
        <v>100686515</v>
      </c>
      <c r="CU47" s="12">
        <v>281244</v>
      </c>
      <c r="CV47" s="12">
        <v>7667088</v>
      </c>
      <c r="CW47" s="12">
        <v>70924</v>
      </c>
      <c r="CX47" s="12">
        <v>3356066</v>
      </c>
      <c r="CY47" s="12">
        <v>7604</v>
      </c>
      <c r="CZ47" s="12">
        <v>96591</v>
      </c>
      <c r="DA47" s="12">
        <v>23219</v>
      </c>
      <c r="DB47" s="12">
        <v>1583916</v>
      </c>
      <c r="DC47" s="12">
        <v>58484</v>
      </c>
      <c r="DD47" s="12">
        <v>1790041</v>
      </c>
      <c r="DE47" s="12">
        <v>145435</v>
      </c>
      <c r="DF47" s="12">
        <v>1381824</v>
      </c>
      <c r="DG47" s="12">
        <v>538357</v>
      </c>
      <c r="DH47" s="12">
        <v>14488772</v>
      </c>
      <c r="DI47" s="12">
        <v>538222</v>
      </c>
      <c r="DJ47" s="12">
        <v>12292959</v>
      </c>
      <c r="DK47" s="12">
        <v>23361</v>
      </c>
      <c r="DL47" s="12">
        <v>1897977</v>
      </c>
      <c r="DM47" s="12">
        <v>426293</v>
      </c>
      <c r="DN47" s="12">
        <v>6502163</v>
      </c>
      <c r="DO47" s="12">
        <v>24123</v>
      </c>
      <c r="DP47" s="12">
        <v>610081</v>
      </c>
      <c r="DQ47" s="12">
        <v>15964</v>
      </c>
      <c r="DR47" s="12">
        <v>1379123</v>
      </c>
      <c r="DS47" s="12">
        <v>89457</v>
      </c>
      <c r="DT47" s="12">
        <v>4325464</v>
      </c>
      <c r="DU47" s="12">
        <v>21130</v>
      </c>
      <c r="DV47" s="12">
        <v>526672</v>
      </c>
      <c r="DW47" s="12">
        <v>14312</v>
      </c>
      <c r="DX47" s="12">
        <v>31865</v>
      </c>
      <c r="DY47" s="12">
        <v>1333052</v>
      </c>
      <c r="DZ47" s="12">
        <v>19820541</v>
      </c>
      <c r="EA47" s="12">
        <v>124381</v>
      </c>
      <c r="EB47" s="12">
        <v>31279</v>
      </c>
      <c r="EC47" s="26">
        <v>0</v>
      </c>
      <c r="ED47" s="26">
        <v>0</v>
      </c>
      <c r="EE47" s="12">
        <v>119379</v>
      </c>
      <c r="EF47" s="12">
        <v>523281</v>
      </c>
      <c r="EG47" s="12">
        <v>38344</v>
      </c>
      <c r="EH47" s="12">
        <v>255298</v>
      </c>
      <c r="EI47" s="12">
        <v>876273</v>
      </c>
      <c r="EJ47" s="12">
        <v>3497151</v>
      </c>
      <c r="EK47" s="12">
        <v>266199</v>
      </c>
      <c r="EL47" s="12">
        <v>7362978</v>
      </c>
      <c r="EM47" s="12">
        <v>416883</v>
      </c>
      <c r="EN47" s="12">
        <v>4046919</v>
      </c>
      <c r="EO47" s="12">
        <v>41678</v>
      </c>
      <c r="EP47" s="12">
        <v>9902</v>
      </c>
      <c r="EQ47" s="12">
        <v>63277</v>
      </c>
      <c r="ER47" s="12">
        <v>2056604</v>
      </c>
      <c r="ES47" s="12">
        <v>88422</v>
      </c>
      <c r="ET47" s="12">
        <v>764429</v>
      </c>
      <c r="EU47" s="12">
        <v>0</v>
      </c>
      <c r="EV47" s="12">
        <v>0</v>
      </c>
      <c r="EW47" s="12">
        <v>0</v>
      </c>
      <c r="EX47" s="12">
        <v>0</v>
      </c>
      <c r="EY47" s="12">
        <v>102888</v>
      </c>
      <c r="EZ47" s="12">
        <v>1046863</v>
      </c>
      <c r="FA47" s="27">
        <v>276</v>
      </c>
      <c r="FB47" s="27">
        <v>621</v>
      </c>
      <c r="FC47" s="27">
        <v>145</v>
      </c>
      <c r="FD47" s="27">
        <v>4885</v>
      </c>
      <c r="FE47" s="12">
        <v>5953</v>
      </c>
      <c r="FF47" s="12">
        <v>193326</v>
      </c>
      <c r="FG47" s="12">
        <v>150658</v>
      </c>
      <c r="FH47" s="12">
        <v>1550708</v>
      </c>
      <c r="FI47" s="12">
        <v>49421</v>
      </c>
      <c r="FJ47" s="12">
        <v>89034</v>
      </c>
      <c r="FK47" s="12">
        <v>3306202</v>
      </c>
      <c r="FL47" s="12">
        <v>161718368</v>
      </c>
      <c r="FM47" s="12">
        <v>10124586</v>
      </c>
      <c r="FN47" s="12">
        <v>36862850</v>
      </c>
      <c r="FO47" s="27">
        <v>485</v>
      </c>
      <c r="FP47" s="27">
        <v>4870</v>
      </c>
      <c r="FQ47" s="12">
        <v>3454778</v>
      </c>
      <c r="FR47" s="12">
        <v>781085522</v>
      </c>
      <c r="FS47" s="12">
        <v>2588651</v>
      </c>
      <c r="FT47" s="12">
        <v>15852515</v>
      </c>
      <c r="FU47" s="12">
        <v>3456861</v>
      </c>
      <c r="FV47" s="13">
        <v>196381283</v>
      </c>
    </row>
    <row r="48" spans="1:178" s="17" customFormat="1" ht="15.75" customHeight="1">
      <c r="A48" s="11" t="s">
        <v>21</v>
      </c>
      <c r="B48" s="12">
        <v>541486</v>
      </c>
      <c r="C48" s="12">
        <v>366494116</v>
      </c>
      <c r="D48" s="12"/>
      <c r="E48" s="12"/>
      <c r="F48" s="12"/>
      <c r="G48" s="12">
        <v>541486</v>
      </c>
      <c r="H48" s="12">
        <v>374364630</v>
      </c>
      <c r="I48" s="12">
        <v>464994</v>
      </c>
      <c r="J48" s="12">
        <v>205807511</v>
      </c>
      <c r="K48" s="12">
        <v>517536</v>
      </c>
      <c r="L48" s="12">
        <v>9011474</v>
      </c>
      <c r="M48" s="12">
        <v>239484</v>
      </c>
      <c r="N48" s="12">
        <v>7502012</v>
      </c>
      <c r="O48" s="12">
        <v>440344</v>
      </c>
      <c r="P48" s="12">
        <v>13572505</v>
      </c>
      <c r="Q48" s="12">
        <v>420886</v>
      </c>
      <c r="R48" s="12">
        <v>10347864</v>
      </c>
      <c r="S48" s="12">
        <v>156217</v>
      </c>
      <c r="T48" s="12">
        <v>1206776</v>
      </c>
      <c r="U48" s="12">
        <v>483</v>
      </c>
      <c r="V48" s="12">
        <v>129799</v>
      </c>
      <c r="W48" s="12">
        <v>105324</v>
      </c>
      <c r="X48" s="12">
        <v>17354886</v>
      </c>
      <c r="Y48" s="12">
        <v>34058</v>
      </c>
      <c r="Z48" s="12">
        <v>954732</v>
      </c>
      <c r="AA48" s="12">
        <v>8017</v>
      </c>
      <c r="AB48" s="12">
        <v>13359</v>
      </c>
      <c r="AC48" s="12">
        <v>176249</v>
      </c>
      <c r="AD48" s="12">
        <v>29236975</v>
      </c>
      <c r="AE48" s="12">
        <v>252160</v>
      </c>
      <c r="AF48" s="12">
        <v>690391</v>
      </c>
      <c r="AG48" s="12">
        <v>131108</v>
      </c>
      <c r="AH48" s="12">
        <v>3663026</v>
      </c>
      <c r="AI48" s="12">
        <v>193285</v>
      </c>
      <c r="AJ48" s="12">
        <v>20338997</v>
      </c>
      <c r="AK48" s="12">
        <v>141659</v>
      </c>
      <c r="AL48" s="12">
        <v>20276565</v>
      </c>
      <c r="AM48" s="12">
        <v>173146</v>
      </c>
      <c r="AN48" s="12">
        <v>4132242</v>
      </c>
      <c r="AO48" s="12">
        <v>94196</v>
      </c>
      <c r="AP48" s="12">
        <v>1895996</v>
      </c>
      <c r="AQ48" s="12">
        <v>32499</v>
      </c>
      <c r="AR48" s="12">
        <v>414948</v>
      </c>
      <c r="AS48" s="12">
        <v>21664</v>
      </c>
      <c r="AT48" s="12">
        <v>108185</v>
      </c>
      <c r="AU48" s="12">
        <v>57137</v>
      </c>
      <c r="AV48" s="12">
        <v>1509612</v>
      </c>
      <c r="AW48" s="12">
        <v>32849</v>
      </c>
      <c r="AX48" s="12">
        <v>452027</v>
      </c>
      <c r="AY48" s="12">
        <v>177593</v>
      </c>
      <c r="AZ48" s="12">
        <v>28912133</v>
      </c>
      <c r="BA48" s="12">
        <v>230746</v>
      </c>
      <c r="BB48" s="12">
        <v>28437949</v>
      </c>
      <c r="BC48" s="12">
        <v>182755</v>
      </c>
      <c r="BD48" s="12">
        <v>17808883</v>
      </c>
      <c r="BE48" s="12">
        <v>120529</v>
      </c>
      <c r="BF48" s="12">
        <v>5416944</v>
      </c>
      <c r="BG48" s="12">
        <v>224247</v>
      </c>
      <c r="BH48" s="12">
        <v>28654833</v>
      </c>
      <c r="BI48" s="12">
        <v>86774</v>
      </c>
      <c r="BJ48" s="12">
        <v>10102777</v>
      </c>
      <c r="BK48" s="12">
        <v>18807</v>
      </c>
      <c r="BL48" s="12">
        <v>147662</v>
      </c>
      <c r="BM48" s="12">
        <v>90164</v>
      </c>
      <c r="BN48" s="12">
        <v>7239516</v>
      </c>
      <c r="BO48" s="12">
        <v>37512</v>
      </c>
      <c r="BP48" s="12">
        <v>911182</v>
      </c>
      <c r="BQ48" s="12">
        <v>198459</v>
      </c>
      <c r="BR48" s="12">
        <v>453628</v>
      </c>
      <c r="BS48" s="12">
        <v>36479</v>
      </c>
      <c r="BT48" s="12">
        <v>874457</v>
      </c>
      <c r="BU48" s="12">
        <v>61233</v>
      </c>
      <c r="BV48" s="12">
        <v>839501</v>
      </c>
      <c r="BW48" s="12">
        <v>73093</v>
      </c>
      <c r="BX48" s="12">
        <v>5763786</v>
      </c>
      <c r="BY48" s="12">
        <v>129798</v>
      </c>
      <c r="BZ48" s="12">
        <v>18304671</v>
      </c>
      <c r="CA48" s="12">
        <v>92233</v>
      </c>
      <c r="CB48" s="12">
        <v>5061933</v>
      </c>
      <c r="CC48" s="12">
        <v>73483</v>
      </c>
      <c r="CD48" s="12">
        <v>5152053</v>
      </c>
      <c r="CE48" s="12">
        <v>82403</v>
      </c>
      <c r="CF48" s="12">
        <v>2094700</v>
      </c>
      <c r="CG48" s="12">
        <v>53538</v>
      </c>
      <c r="CH48" s="12">
        <v>2126514</v>
      </c>
      <c r="CI48" s="12">
        <v>2106</v>
      </c>
      <c r="CJ48" s="12">
        <v>31249</v>
      </c>
      <c r="CK48" s="12">
        <v>4690</v>
      </c>
      <c r="CL48" s="12">
        <v>195551</v>
      </c>
      <c r="CM48" s="12">
        <v>909</v>
      </c>
      <c r="CN48" s="12">
        <v>6982</v>
      </c>
      <c r="CO48" s="12">
        <v>112758</v>
      </c>
      <c r="CP48" s="12">
        <v>7345797</v>
      </c>
      <c r="CQ48" s="12">
        <v>37445</v>
      </c>
      <c r="CR48" s="12">
        <v>983011</v>
      </c>
      <c r="CS48" s="12">
        <v>254926</v>
      </c>
      <c r="CT48" s="12">
        <v>78862374</v>
      </c>
      <c r="CU48" s="12">
        <v>66628</v>
      </c>
      <c r="CV48" s="12">
        <v>4450638</v>
      </c>
      <c r="CW48" s="12">
        <v>19093</v>
      </c>
      <c r="CX48" s="12">
        <v>2307796</v>
      </c>
      <c r="CY48" s="12">
        <v>2516</v>
      </c>
      <c r="CZ48" s="12">
        <v>85145</v>
      </c>
      <c r="DA48" s="12">
        <v>4627</v>
      </c>
      <c r="DB48" s="12">
        <v>433579</v>
      </c>
      <c r="DC48" s="12">
        <v>11716</v>
      </c>
      <c r="DD48" s="12">
        <v>600237</v>
      </c>
      <c r="DE48" s="12">
        <v>10570</v>
      </c>
      <c r="DF48" s="12">
        <v>115795</v>
      </c>
      <c r="DG48" s="12">
        <v>83144</v>
      </c>
      <c r="DH48" s="12">
        <v>2396407</v>
      </c>
      <c r="DI48" s="12">
        <v>83144</v>
      </c>
      <c r="DJ48" s="12">
        <v>2036949</v>
      </c>
      <c r="DK48" s="12">
        <v>8064</v>
      </c>
      <c r="DL48" s="12">
        <v>712557</v>
      </c>
      <c r="DM48" s="12">
        <v>103183</v>
      </c>
      <c r="DN48" s="12">
        <v>3362549</v>
      </c>
      <c r="DO48" s="12">
        <v>9818</v>
      </c>
      <c r="DP48" s="12">
        <v>442051</v>
      </c>
      <c r="DQ48" s="12">
        <v>4271</v>
      </c>
      <c r="DR48" s="12">
        <v>781066</v>
      </c>
      <c r="DS48" s="12">
        <v>15564</v>
      </c>
      <c r="DT48" s="12">
        <v>2199339</v>
      </c>
      <c r="DU48" s="12">
        <v>7153</v>
      </c>
      <c r="DV48" s="12">
        <v>201608</v>
      </c>
      <c r="DW48" s="26">
        <v>2430</v>
      </c>
      <c r="DX48" s="26">
        <v>6370</v>
      </c>
      <c r="DY48" s="12">
        <v>281144</v>
      </c>
      <c r="DZ48" s="12">
        <v>7870514</v>
      </c>
      <c r="EA48" s="12">
        <v>8059</v>
      </c>
      <c r="EB48" s="12">
        <v>2036</v>
      </c>
      <c r="EC48" s="27">
        <v>184</v>
      </c>
      <c r="ED48" s="27">
        <v>232</v>
      </c>
      <c r="EE48" s="12">
        <v>32722</v>
      </c>
      <c r="EF48" s="12">
        <v>168653</v>
      </c>
      <c r="EG48" s="12">
        <v>3363</v>
      </c>
      <c r="EH48" s="12">
        <v>30472</v>
      </c>
      <c r="EI48" s="12">
        <v>192051</v>
      </c>
      <c r="EJ48" s="12">
        <v>1160507</v>
      </c>
      <c r="EK48" s="12">
        <v>71986</v>
      </c>
      <c r="EL48" s="12">
        <v>3057103</v>
      </c>
      <c r="EM48" s="12">
        <v>117588</v>
      </c>
      <c r="EN48" s="12">
        <v>1400057</v>
      </c>
      <c r="EO48" s="12">
        <v>5073</v>
      </c>
      <c r="EP48" s="12">
        <v>3474</v>
      </c>
      <c r="EQ48" s="12">
        <v>12802</v>
      </c>
      <c r="ER48" s="12">
        <v>841403</v>
      </c>
      <c r="ES48" s="12">
        <v>14099</v>
      </c>
      <c r="ET48" s="12">
        <v>132831</v>
      </c>
      <c r="EU48" s="12">
        <v>0</v>
      </c>
      <c r="EV48" s="12">
        <v>0</v>
      </c>
      <c r="EW48" s="12">
        <v>0</v>
      </c>
      <c r="EX48" s="12">
        <v>0</v>
      </c>
      <c r="EY48" s="12">
        <v>40887</v>
      </c>
      <c r="EZ48" s="12">
        <v>992575</v>
      </c>
      <c r="FA48" s="27">
        <v>88</v>
      </c>
      <c r="FB48" s="27">
        <v>223</v>
      </c>
      <c r="FC48" s="12">
        <v>372</v>
      </c>
      <c r="FD48" s="12">
        <v>17741</v>
      </c>
      <c r="FE48" s="26">
        <v>1223</v>
      </c>
      <c r="FF48" s="26">
        <v>220494</v>
      </c>
      <c r="FG48" s="12">
        <v>15285</v>
      </c>
      <c r="FH48" s="12">
        <v>155189</v>
      </c>
      <c r="FI48" s="12">
        <v>4212</v>
      </c>
      <c r="FJ48" s="12">
        <v>7118</v>
      </c>
      <c r="FK48" s="12">
        <v>526064</v>
      </c>
      <c r="FL48" s="12">
        <v>52727230</v>
      </c>
      <c r="FM48" s="12">
        <v>1645336</v>
      </c>
      <c r="FN48" s="12">
        <v>5955923</v>
      </c>
      <c r="FO48" s="12">
        <v>0</v>
      </c>
      <c r="FP48" s="12">
        <v>0</v>
      </c>
      <c r="FQ48" s="12">
        <v>540600</v>
      </c>
      <c r="FR48" s="12">
        <v>307849811</v>
      </c>
      <c r="FS48" s="12">
        <v>360314</v>
      </c>
      <c r="FT48" s="12">
        <v>4884719</v>
      </c>
      <c r="FU48" s="12">
        <v>541486</v>
      </c>
      <c r="FV48" s="13">
        <v>91292237</v>
      </c>
    </row>
    <row r="49" spans="1:178" s="2" customFormat="1" ht="15.75" customHeight="1">
      <c r="A49" s="11" t="s">
        <v>22</v>
      </c>
      <c r="B49" s="12">
        <v>278957</v>
      </c>
      <c r="C49" s="12">
        <v>919445383</v>
      </c>
      <c r="D49" s="12"/>
      <c r="E49" s="12"/>
      <c r="F49" s="12"/>
      <c r="G49" s="12">
        <v>278957</v>
      </c>
      <c r="H49" s="12">
        <v>929998818</v>
      </c>
      <c r="I49" s="12">
        <v>230724</v>
      </c>
      <c r="J49" s="12">
        <v>284267472</v>
      </c>
      <c r="K49" s="12">
        <v>274976</v>
      </c>
      <c r="L49" s="12">
        <v>36783311</v>
      </c>
      <c r="M49" s="12">
        <v>172382</v>
      </c>
      <c r="N49" s="12">
        <v>17844098</v>
      </c>
      <c r="O49" s="12">
        <v>249623</v>
      </c>
      <c r="P49" s="12">
        <v>66184345</v>
      </c>
      <c r="Q49" s="12">
        <v>240485</v>
      </c>
      <c r="R49" s="12">
        <v>55177461</v>
      </c>
      <c r="S49" s="12">
        <v>124224</v>
      </c>
      <c r="T49" s="12">
        <v>4471843</v>
      </c>
      <c r="U49" s="12">
        <v>362</v>
      </c>
      <c r="V49" s="12">
        <v>187576</v>
      </c>
      <c r="W49" s="12">
        <v>49363</v>
      </c>
      <c r="X49" s="12">
        <v>18365643</v>
      </c>
      <c r="Y49" s="12">
        <v>19845</v>
      </c>
      <c r="Z49" s="12">
        <v>2598383</v>
      </c>
      <c r="AA49" s="12">
        <v>2207</v>
      </c>
      <c r="AB49" s="12">
        <v>6600</v>
      </c>
      <c r="AC49" s="12">
        <v>123114</v>
      </c>
      <c r="AD49" s="12">
        <v>254887548</v>
      </c>
      <c r="AE49" s="12">
        <v>127832</v>
      </c>
      <c r="AF49" s="12">
        <v>361783</v>
      </c>
      <c r="AG49" s="12">
        <v>87255</v>
      </c>
      <c r="AH49" s="12">
        <v>24150153</v>
      </c>
      <c r="AI49" s="12">
        <v>122743</v>
      </c>
      <c r="AJ49" s="12">
        <v>40330930</v>
      </c>
      <c r="AK49" s="12">
        <v>97939</v>
      </c>
      <c r="AL49" s="12">
        <v>39839962</v>
      </c>
      <c r="AM49" s="12">
        <v>111888</v>
      </c>
      <c r="AN49" s="12">
        <v>9674120</v>
      </c>
      <c r="AO49" s="12">
        <v>59166</v>
      </c>
      <c r="AP49" s="12">
        <v>4253398</v>
      </c>
      <c r="AQ49" s="12">
        <v>36268</v>
      </c>
      <c r="AR49" s="12">
        <v>4590866</v>
      </c>
      <c r="AS49" s="12">
        <v>25049</v>
      </c>
      <c r="AT49" s="12">
        <v>865711</v>
      </c>
      <c r="AU49" s="12">
        <v>70548</v>
      </c>
      <c r="AV49" s="12">
        <v>16725028</v>
      </c>
      <c r="AW49" s="12">
        <v>29735</v>
      </c>
      <c r="AX49" s="12">
        <v>2211719</v>
      </c>
      <c r="AY49" s="12">
        <v>127859</v>
      </c>
      <c r="AZ49" s="12">
        <v>242082465</v>
      </c>
      <c r="BA49" s="12">
        <v>115793</v>
      </c>
      <c r="BB49" s="12">
        <v>43343812</v>
      </c>
      <c r="BC49" s="12">
        <v>127210</v>
      </c>
      <c r="BD49" s="12">
        <v>104262270</v>
      </c>
      <c r="BE49" s="12">
        <v>64416</v>
      </c>
      <c r="BF49" s="12">
        <v>9918098</v>
      </c>
      <c r="BG49" s="12">
        <v>135286</v>
      </c>
      <c r="BH49" s="12">
        <v>52302502</v>
      </c>
      <c r="BI49" s="12">
        <v>77620</v>
      </c>
      <c r="BJ49" s="12">
        <v>65268735</v>
      </c>
      <c r="BK49" s="12">
        <v>20054</v>
      </c>
      <c r="BL49" s="12">
        <v>1189683</v>
      </c>
      <c r="BM49" s="12">
        <v>94341</v>
      </c>
      <c r="BN49" s="12">
        <v>94490249</v>
      </c>
      <c r="BO49" s="12">
        <v>30773</v>
      </c>
      <c r="BP49" s="12">
        <v>3079260</v>
      </c>
      <c r="BQ49" s="12">
        <v>137381</v>
      </c>
      <c r="BR49" s="12">
        <v>1206914</v>
      </c>
      <c r="BS49" s="12">
        <v>37045</v>
      </c>
      <c r="BT49" s="12">
        <v>6737203</v>
      </c>
      <c r="BU49" s="12">
        <v>55159</v>
      </c>
      <c r="BV49" s="12">
        <v>2426723</v>
      </c>
      <c r="BW49" s="12">
        <v>37351</v>
      </c>
      <c r="BX49" s="12">
        <v>7565312</v>
      </c>
      <c r="BY49" s="12">
        <v>70553</v>
      </c>
      <c r="BZ49" s="12">
        <v>16994753</v>
      </c>
      <c r="CA49" s="12">
        <v>49082</v>
      </c>
      <c r="CB49" s="12">
        <v>3791796</v>
      </c>
      <c r="CC49" s="12">
        <v>42341</v>
      </c>
      <c r="CD49" s="12">
        <v>6909134</v>
      </c>
      <c r="CE49" s="12">
        <v>44927</v>
      </c>
      <c r="CF49" s="12">
        <v>2145051</v>
      </c>
      <c r="CG49" s="12">
        <v>53286</v>
      </c>
      <c r="CH49" s="12">
        <v>5130455</v>
      </c>
      <c r="CI49" s="12">
        <v>3119</v>
      </c>
      <c r="CJ49" s="12">
        <v>58508</v>
      </c>
      <c r="CK49" s="12">
        <v>2411</v>
      </c>
      <c r="CL49" s="12">
        <v>101431</v>
      </c>
      <c r="CM49" s="12">
        <v>693</v>
      </c>
      <c r="CN49" s="12">
        <v>16650</v>
      </c>
      <c r="CO49" s="12">
        <v>81268</v>
      </c>
      <c r="CP49" s="12">
        <v>12015703</v>
      </c>
      <c r="CQ49" s="12">
        <v>25984</v>
      </c>
      <c r="CR49" s="12">
        <v>1276917</v>
      </c>
      <c r="CS49" s="12">
        <v>160532</v>
      </c>
      <c r="CT49" s="12">
        <v>242251954</v>
      </c>
      <c r="CU49" s="12">
        <v>48559</v>
      </c>
      <c r="CV49" s="12">
        <v>23539589</v>
      </c>
      <c r="CW49" s="12">
        <v>15824</v>
      </c>
      <c r="CX49" s="12">
        <v>10089926</v>
      </c>
      <c r="CY49" s="12">
        <v>3853</v>
      </c>
      <c r="CZ49" s="12">
        <v>862041</v>
      </c>
      <c r="DA49" s="12">
        <v>2262</v>
      </c>
      <c r="DB49" s="12">
        <v>349931</v>
      </c>
      <c r="DC49" s="12">
        <v>7232</v>
      </c>
      <c r="DD49" s="12">
        <v>1079477</v>
      </c>
      <c r="DE49" s="12">
        <v>3167</v>
      </c>
      <c r="DF49" s="12">
        <v>39901</v>
      </c>
      <c r="DG49" s="12">
        <v>47535</v>
      </c>
      <c r="DH49" s="12">
        <v>1438661</v>
      </c>
      <c r="DI49" s="12">
        <v>47532</v>
      </c>
      <c r="DJ49" s="12">
        <v>1222758</v>
      </c>
      <c r="DK49" s="12">
        <v>4017</v>
      </c>
      <c r="DL49" s="12">
        <v>346779</v>
      </c>
      <c r="DM49" s="12">
        <v>74147</v>
      </c>
      <c r="DN49" s="12">
        <v>10526899</v>
      </c>
      <c r="DO49" s="12">
        <v>6011</v>
      </c>
      <c r="DP49" s="12">
        <v>648228</v>
      </c>
      <c r="DQ49" s="12">
        <v>4229</v>
      </c>
      <c r="DR49" s="12">
        <v>3689003</v>
      </c>
      <c r="DS49" s="12">
        <v>8713</v>
      </c>
      <c r="DT49" s="12">
        <v>5966111</v>
      </c>
      <c r="DU49" s="12">
        <v>13776</v>
      </c>
      <c r="DV49" s="12">
        <v>1114250</v>
      </c>
      <c r="DW49" s="26">
        <v>0</v>
      </c>
      <c r="DX49" s="26">
        <v>0</v>
      </c>
      <c r="DY49" s="12">
        <v>165226</v>
      </c>
      <c r="DZ49" s="12">
        <v>10553435</v>
      </c>
      <c r="EA49" s="12">
        <v>1563</v>
      </c>
      <c r="EB49" s="12">
        <v>375</v>
      </c>
      <c r="EC49" s="27">
        <v>7</v>
      </c>
      <c r="ED49" s="27">
        <v>9</v>
      </c>
      <c r="EE49" s="12">
        <v>14781</v>
      </c>
      <c r="EF49" s="12">
        <v>76080</v>
      </c>
      <c r="EG49" s="12">
        <v>1262</v>
      </c>
      <c r="EH49" s="12">
        <v>16437</v>
      </c>
      <c r="EI49" s="12">
        <v>108786</v>
      </c>
      <c r="EJ49" s="12">
        <v>1356392</v>
      </c>
      <c r="EK49" s="12">
        <v>39652</v>
      </c>
      <c r="EL49" s="12">
        <v>2065014</v>
      </c>
      <c r="EM49" s="12">
        <v>72734</v>
      </c>
      <c r="EN49" s="12">
        <v>953781</v>
      </c>
      <c r="EO49" s="12">
        <v>3078</v>
      </c>
      <c r="EP49" s="12">
        <v>2963</v>
      </c>
      <c r="EQ49" s="12">
        <v>8559</v>
      </c>
      <c r="ER49" s="12">
        <v>997912</v>
      </c>
      <c r="ES49" s="12">
        <v>7519</v>
      </c>
      <c r="ET49" s="12">
        <v>69790</v>
      </c>
      <c r="EU49" s="12">
        <v>0</v>
      </c>
      <c r="EV49" s="12">
        <v>0</v>
      </c>
      <c r="EW49" s="12">
        <v>0</v>
      </c>
      <c r="EX49" s="12">
        <v>0</v>
      </c>
      <c r="EY49" s="12">
        <v>42134</v>
      </c>
      <c r="EZ49" s="12">
        <v>4836313</v>
      </c>
      <c r="FA49" s="27">
        <v>50</v>
      </c>
      <c r="FB49" s="27">
        <v>154</v>
      </c>
      <c r="FC49" s="12">
        <v>397</v>
      </c>
      <c r="FD49" s="12">
        <v>20927</v>
      </c>
      <c r="FE49" s="26">
        <v>0</v>
      </c>
      <c r="FF49" s="26">
        <v>0</v>
      </c>
      <c r="FG49" s="12">
        <v>5228</v>
      </c>
      <c r="FH49" s="12">
        <v>50114</v>
      </c>
      <c r="FI49" s="12">
        <v>1308</v>
      </c>
      <c r="FJ49" s="12">
        <v>2385</v>
      </c>
      <c r="FK49" s="12">
        <v>273730</v>
      </c>
      <c r="FL49" s="12">
        <v>118985105</v>
      </c>
      <c r="FM49" s="12">
        <v>829992</v>
      </c>
      <c r="FN49" s="12">
        <v>3009599</v>
      </c>
      <c r="FO49" s="12">
        <v>64</v>
      </c>
      <c r="FP49" s="12">
        <v>26719</v>
      </c>
      <c r="FQ49" s="12">
        <v>278559</v>
      </c>
      <c r="FR49" s="12">
        <v>797726833</v>
      </c>
      <c r="FS49" s="12">
        <v>80785</v>
      </c>
      <c r="FT49" s="12">
        <v>4460356</v>
      </c>
      <c r="FU49" s="12">
        <v>278957</v>
      </c>
      <c r="FV49" s="13">
        <v>223686893</v>
      </c>
    </row>
    <row r="50" spans="1:178" s="10" customFormat="1" ht="15.75" customHeight="1">
      <c r="A50" s="18" t="s">
        <v>24</v>
      </c>
      <c r="B50" s="19">
        <v>58416118</v>
      </c>
      <c r="C50" s="19">
        <v>842940214</v>
      </c>
      <c r="D50" s="19"/>
      <c r="E50" s="19"/>
      <c r="F50" s="19"/>
      <c r="G50" s="19">
        <v>57769878</v>
      </c>
      <c r="H50" s="19">
        <v>866814021</v>
      </c>
      <c r="I50" s="19">
        <v>45241183</v>
      </c>
      <c r="J50" s="19">
        <v>832962672</v>
      </c>
      <c r="K50" s="19">
        <v>13577280</v>
      </c>
      <c r="L50" s="19">
        <v>22447546</v>
      </c>
      <c r="M50" s="19">
        <v>1158212</v>
      </c>
      <c r="N50" s="19">
        <v>11590431</v>
      </c>
      <c r="O50" s="19">
        <v>6353001</v>
      </c>
      <c r="P50" s="19">
        <v>22870188</v>
      </c>
      <c r="Q50" s="19">
        <v>5629005</v>
      </c>
      <c r="R50" s="19">
        <v>15322952</v>
      </c>
      <c r="S50" s="19">
        <v>2780889</v>
      </c>
      <c r="T50" s="19">
        <v>2983335</v>
      </c>
      <c r="U50" s="19">
        <v>142100</v>
      </c>
      <c r="V50" s="19">
        <v>1554215</v>
      </c>
      <c r="W50" s="19">
        <v>9120361</v>
      </c>
      <c r="X50" s="19">
        <v>95302535</v>
      </c>
      <c r="Y50" s="19">
        <v>2087567</v>
      </c>
      <c r="Z50" s="19">
        <v>29144058</v>
      </c>
      <c r="AA50" s="19">
        <v>230310</v>
      </c>
      <c r="AB50" s="19">
        <v>109182</v>
      </c>
      <c r="AC50" s="19">
        <v>1622873</v>
      </c>
      <c r="AD50" s="19">
        <v>26202238</v>
      </c>
      <c r="AE50" s="19">
        <v>3512697</v>
      </c>
      <c r="AF50" s="19">
        <v>8413378</v>
      </c>
      <c r="AG50" s="19">
        <v>912248</v>
      </c>
      <c r="AH50" s="19">
        <v>4311844</v>
      </c>
      <c r="AI50" s="19">
        <v>1713510</v>
      </c>
      <c r="AJ50" s="19">
        <v>73023498</v>
      </c>
      <c r="AK50" s="19">
        <v>1210338</v>
      </c>
      <c r="AL50" s="19">
        <v>65561020</v>
      </c>
      <c r="AM50" s="19">
        <v>1150857</v>
      </c>
      <c r="AN50" s="19">
        <v>6051372</v>
      </c>
      <c r="AO50" s="19">
        <v>727602</v>
      </c>
      <c r="AP50" s="19">
        <v>9719122</v>
      </c>
      <c r="AQ50" s="19">
        <v>76654</v>
      </c>
      <c r="AR50" s="19">
        <v>344225</v>
      </c>
      <c r="AS50" s="19">
        <v>50569</v>
      </c>
      <c r="AT50" s="19">
        <v>370025</v>
      </c>
      <c r="AU50" s="19">
        <v>130445</v>
      </c>
      <c r="AV50" s="19">
        <v>2111303</v>
      </c>
      <c r="AW50" s="19">
        <v>97222</v>
      </c>
      <c r="AX50" s="19">
        <v>1568387</v>
      </c>
      <c r="AY50" s="19">
        <v>1522492</v>
      </c>
      <c r="AZ50" s="19">
        <v>27959861</v>
      </c>
      <c r="BA50" s="19">
        <v>3087777</v>
      </c>
      <c r="BB50" s="19">
        <v>129461921</v>
      </c>
      <c r="BC50" s="19">
        <v>1458280</v>
      </c>
      <c r="BD50" s="19">
        <v>18300993</v>
      </c>
      <c r="BE50" s="19">
        <v>1455120</v>
      </c>
      <c r="BF50" s="19">
        <v>24608697</v>
      </c>
      <c r="BG50" s="19">
        <v>2386475</v>
      </c>
      <c r="BH50" s="19">
        <v>112493411</v>
      </c>
      <c r="BI50" s="19">
        <v>481412</v>
      </c>
      <c r="BJ50" s="19">
        <v>13661834</v>
      </c>
      <c r="BK50" s="19">
        <v>48705</v>
      </c>
      <c r="BL50" s="19">
        <v>524830</v>
      </c>
      <c r="BM50" s="19">
        <v>241842</v>
      </c>
      <c r="BN50" s="19">
        <v>8305492</v>
      </c>
      <c r="BO50" s="19">
        <v>151431</v>
      </c>
      <c r="BP50" s="19">
        <v>4996443</v>
      </c>
      <c r="BQ50" s="19">
        <v>1142223</v>
      </c>
      <c r="BR50" s="19">
        <v>853002</v>
      </c>
      <c r="BS50" s="19">
        <v>245159</v>
      </c>
      <c r="BT50" s="19">
        <v>3031657</v>
      </c>
      <c r="BU50" s="19">
        <v>410894</v>
      </c>
      <c r="BV50" s="19">
        <v>24295875</v>
      </c>
      <c r="BW50" s="19">
        <v>3006583</v>
      </c>
      <c r="BX50" s="19">
        <v>22497644</v>
      </c>
      <c r="BY50" s="19">
        <v>6970011</v>
      </c>
      <c r="BZ50" s="19">
        <v>92013801</v>
      </c>
      <c r="CA50" s="19">
        <v>6475394</v>
      </c>
      <c r="CB50" s="19">
        <v>52770510</v>
      </c>
      <c r="CC50" s="19">
        <v>1162114</v>
      </c>
      <c r="CD50" s="19">
        <v>9509655</v>
      </c>
      <c r="CE50" s="19">
        <v>1667428</v>
      </c>
      <c r="CF50" s="19">
        <v>22307026</v>
      </c>
      <c r="CG50" s="19">
        <v>366067</v>
      </c>
      <c r="CH50" s="19">
        <v>1534408</v>
      </c>
      <c r="CI50" s="19">
        <v>12971</v>
      </c>
      <c r="CJ50" s="19">
        <v>97292</v>
      </c>
      <c r="CK50" s="19">
        <v>101920</v>
      </c>
      <c r="CL50" s="19">
        <v>558804</v>
      </c>
      <c r="CM50" s="19">
        <v>37152</v>
      </c>
      <c r="CN50" s="19">
        <v>265298</v>
      </c>
      <c r="CO50" s="19">
        <v>1504073</v>
      </c>
      <c r="CP50" s="19">
        <v>10959628</v>
      </c>
      <c r="CQ50" s="19">
        <v>1642777</v>
      </c>
      <c r="CR50" s="19">
        <v>22376497</v>
      </c>
      <c r="CS50" s="19">
        <v>961227</v>
      </c>
      <c r="CT50" s="19">
        <v>20199799</v>
      </c>
      <c r="CU50" s="19">
        <v>1049214</v>
      </c>
      <c r="CV50" s="19">
        <v>78644769</v>
      </c>
      <c r="CW50" s="19">
        <v>118501</v>
      </c>
      <c r="CX50" s="19">
        <v>1009123</v>
      </c>
      <c r="CY50" s="19">
        <v>13384</v>
      </c>
      <c r="CZ50" s="19">
        <v>1321550</v>
      </c>
      <c r="DA50" s="19">
        <v>224049</v>
      </c>
      <c r="DB50" s="19">
        <v>2759956</v>
      </c>
      <c r="DC50" s="19">
        <v>482450</v>
      </c>
      <c r="DD50" s="19">
        <v>10482653</v>
      </c>
      <c r="DE50" s="19">
        <v>6318376</v>
      </c>
      <c r="DF50" s="19">
        <v>45759353</v>
      </c>
      <c r="DG50" s="19">
        <v>9837687</v>
      </c>
      <c r="DH50" s="19">
        <v>172375304</v>
      </c>
      <c r="DI50" s="19">
        <v>2048743</v>
      </c>
      <c r="DJ50" s="19">
        <v>9591392</v>
      </c>
      <c r="DK50" s="19">
        <v>274766</v>
      </c>
      <c r="DL50" s="19">
        <v>15558522</v>
      </c>
      <c r="DM50" s="19">
        <v>1872422</v>
      </c>
      <c r="DN50" s="19">
        <v>9723250</v>
      </c>
      <c r="DO50" s="19">
        <v>125168</v>
      </c>
      <c r="DP50" s="19">
        <v>8750429</v>
      </c>
      <c r="DQ50" s="19">
        <v>980544</v>
      </c>
      <c r="DR50" s="19">
        <v>126029329</v>
      </c>
      <c r="DS50" s="19">
        <v>478340</v>
      </c>
      <c r="DT50" s="19">
        <v>4284411</v>
      </c>
      <c r="DU50" s="19">
        <v>191292</v>
      </c>
      <c r="DV50" s="19">
        <v>4748380</v>
      </c>
      <c r="DW50" s="19">
        <v>51751</v>
      </c>
      <c r="DX50" s="19">
        <v>64065</v>
      </c>
      <c r="DY50" s="19">
        <v>13135656</v>
      </c>
      <c r="DZ50" s="19">
        <v>23873807</v>
      </c>
      <c r="EA50" s="19">
        <v>458320</v>
      </c>
      <c r="EB50" s="19">
        <v>109661</v>
      </c>
      <c r="EC50" s="19">
        <v>39440</v>
      </c>
      <c r="ED50" s="19">
        <v>167584</v>
      </c>
      <c r="EE50" s="19">
        <v>182934</v>
      </c>
      <c r="EF50" s="19">
        <v>475204</v>
      </c>
      <c r="EG50" s="19">
        <v>278601</v>
      </c>
      <c r="EH50" s="19">
        <v>729692</v>
      </c>
      <c r="EI50" s="19">
        <v>8989783</v>
      </c>
      <c r="EJ50" s="19">
        <v>7079910</v>
      </c>
      <c r="EK50" s="19">
        <v>61934</v>
      </c>
      <c r="EL50" s="19">
        <v>525376</v>
      </c>
      <c r="EM50" s="19">
        <v>1285668</v>
      </c>
      <c r="EN50" s="19">
        <v>6256570</v>
      </c>
      <c r="EO50" s="19">
        <v>356210</v>
      </c>
      <c r="EP50" s="19">
        <v>135648</v>
      </c>
      <c r="EQ50" s="19">
        <v>84466</v>
      </c>
      <c r="ER50" s="19">
        <v>1339805</v>
      </c>
      <c r="ES50" s="19">
        <v>470635</v>
      </c>
      <c r="ET50" s="19">
        <v>1727205</v>
      </c>
      <c r="EU50" s="19">
        <v>2544791</v>
      </c>
      <c r="EV50" s="19">
        <v>2112556</v>
      </c>
      <c r="EW50" s="19">
        <v>784064</v>
      </c>
      <c r="EX50" s="19">
        <v>2069679</v>
      </c>
      <c r="EY50" s="19">
        <v>109741</v>
      </c>
      <c r="EZ50" s="19">
        <v>730630</v>
      </c>
      <c r="FA50" s="28">
        <v>1174</v>
      </c>
      <c r="FB50" s="28">
        <v>1532</v>
      </c>
      <c r="FC50" s="19">
        <v>1537</v>
      </c>
      <c r="FD50" s="19">
        <v>16513</v>
      </c>
      <c r="FE50" s="19">
        <v>51169</v>
      </c>
      <c r="FF50" s="19">
        <v>396242</v>
      </c>
      <c r="FG50" s="19">
        <v>47690527</v>
      </c>
      <c r="FH50" s="19">
        <v>367191615</v>
      </c>
      <c r="FI50" s="19">
        <v>5078117</v>
      </c>
      <c r="FJ50" s="19">
        <v>8464715</v>
      </c>
      <c r="FK50" s="19">
        <v>8173476</v>
      </c>
      <c r="FL50" s="19">
        <v>189320628</v>
      </c>
      <c r="FM50" s="19">
        <v>128431908</v>
      </c>
      <c r="FN50" s="19">
        <v>468417692</v>
      </c>
      <c r="FO50" s="19">
        <v>2047</v>
      </c>
      <c r="FP50" s="19">
        <v>5485</v>
      </c>
      <c r="FQ50" s="19">
        <v>22849094</v>
      </c>
      <c r="FR50" s="19">
        <v>219623734</v>
      </c>
      <c r="FS50" s="19">
        <v>20360</v>
      </c>
      <c r="FT50" s="19">
        <v>42760</v>
      </c>
      <c r="FU50" s="19">
        <v>22155800</v>
      </c>
      <c r="FV50" s="20">
        <v>24828834</v>
      </c>
    </row>
    <row r="51" spans="1:178" ht="9.75" customHeight="1">
      <c r="A51" s="117" t="s">
        <v>52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</row>
    <row r="52" spans="1:178" ht="9.75" customHeight="1">
      <c r="A52" s="73" t="s">
        <v>53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</row>
    <row r="53" spans="1:178" ht="9.75" customHeight="1">
      <c r="A53" s="73" t="s">
        <v>103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</row>
    <row r="54" spans="1:178" ht="9.75" customHeight="1">
      <c r="A54" s="73" t="s">
        <v>124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</row>
    <row r="55" spans="1:178" ht="9.75" customHeight="1">
      <c r="A55" s="73" t="s">
        <v>54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</row>
    <row r="56" spans="1:178" ht="9.75" customHeight="1">
      <c r="A56" s="73" t="s">
        <v>119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</row>
    <row r="59" spans="2:178" ht="10.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</row>
    <row r="61" ht="10.5" customHeight="1">
      <c r="FS61" s="24"/>
    </row>
    <row r="63" spans="2:178" ht="10.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</row>
    <row r="72" spans="2:18" ht="10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0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0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0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0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0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0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0.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0.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0.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0.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0.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0.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0.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0.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0.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0.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0.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0.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0.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0.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0.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0.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0.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0.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0.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0.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0.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0.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0.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0.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0.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0.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0.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0.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0.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0.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0.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0.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0.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0.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0.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0.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0.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0.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0.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0.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0.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0.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0.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0.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0.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0.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0.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0.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0.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0.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0.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0.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0.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0.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0.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0.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0.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0.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0.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0.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0.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0.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0.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0.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0.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0.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0.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0.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0.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0.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0.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0.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0.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0.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0.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0.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0.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0.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0.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0.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0.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0.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0.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0.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0.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0.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0.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0.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0.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0.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0.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ht="10.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ht="10.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ht="10.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10.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ht="10.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 ht="10.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 ht="10.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2:18" ht="10.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2:18" ht="10.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 ht="10.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2:18" ht="10.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2:18" ht="10.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2:18" ht="10.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2:18" ht="10.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2:18" ht="10.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2:18" ht="10.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2:18" ht="10.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2:18" ht="10.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2:18" ht="10.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2:18" ht="10.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2:18" ht="10.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2:18" ht="10.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2:18" ht="10.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 ht="10.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 ht="10.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 ht="10.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 ht="10.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 ht="10.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 ht="10.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 ht="10.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 ht="10.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 ht="10.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 ht="10.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 ht="10.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 ht="10.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 ht="10.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 ht="10.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 ht="10.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 ht="10.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 ht="10.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 ht="10.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2:18" ht="10.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 ht="10.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2:18" ht="10.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 ht="10.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 ht="10.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 ht="10.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 ht="10.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2:18" ht="10.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2:18" ht="10.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2:18" ht="10.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2:18" ht="10.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2:18" ht="10.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 ht="10.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 ht="10.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 ht="10.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 ht="10.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 ht="10.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 ht="10.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 ht="10.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2:18" ht="10.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2:18" ht="10.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2:18" ht="10.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 ht="10.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 ht="10.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 ht="10.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8" ht="10.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2:18" ht="10.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2:18" ht="10.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18" ht="10.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18" ht="10.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 ht="10.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2:18" ht="10.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2:18" ht="10.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2:18" ht="10.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2:18" ht="10.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2:18" ht="10.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2:18" ht="10.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2:18" ht="10.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2:18" ht="10.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2:18" ht="10.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2:18" ht="10.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2:18" ht="10.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2:18" ht="10.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2:18" ht="10.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2:18" ht="10.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2:18" ht="10.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2:18" ht="10.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2:18" ht="10.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2:18" ht="10.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2:18" ht="10.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2:18" ht="10.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2:18" ht="10.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2:18" ht="10.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2:18" ht="10.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2:18" ht="10.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2:18" ht="10.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2:18" ht="10.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2:18" ht="10.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2:18" ht="10.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2:18" ht="10.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2:18" ht="10.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2:18" ht="10.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2:18" ht="10.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2:18" ht="10.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2:18" ht="10.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2:18" ht="10.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2:18" ht="10.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2:18" ht="10.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2:18" ht="10.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2:18" ht="10.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2:18" ht="10.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2:18" ht="10.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2:18" ht="10.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2:18" ht="10.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2:18" ht="10.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2:18" ht="10.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2:18" ht="10.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2:18" ht="10.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2:18" ht="10.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2:18" ht="10.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2:18" ht="10.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2:18" ht="10.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2:18" ht="10.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2:18" ht="10.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2:18" ht="10.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2:18" ht="10.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2:18" ht="10.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2:18" ht="10.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2:18" ht="10.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2:18" ht="10.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2:18" ht="10.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2:18" ht="10.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</sheetData>
  <sheetProtection/>
  <mergeCells count="286">
    <mergeCell ref="E5:E9"/>
    <mergeCell ref="EL8:EL9"/>
    <mergeCell ref="DY5:FF5"/>
    <mergeCell ref="DU8:DU9"/>
    <mergeCell ref="DV8:DV9"/>
    <mergeCell ref="DU5:DV7"/>
    <mergeCell ref="EO8:EO9"/>
    <mergeCell ref="EM8:EM9"/>
    <mergeCell ref="A53:FV53"/>
    <mergeCell ref="G5:H7"/>
    <mergeCell ref="G8:G9"/>
    <mergeCell ref="H8:H9"/>
    <mergeCell ref="FO5:FP7"/>
    <mergeCell ref="EQ8:EQ9"/>
    <mergeCell ref="ES8:ES9"/>
    <mergeCell ref="ET8:ET9"/>
    <mergeCell ref="D5:D9"/>
    <mergeCell ref="F5:F9"/>
    <mergeCell ref="FG8:FG9"/>
    <mergeCell ref="EU8:EU9"/>
    <mergeCell ref="EV8:EV9"/>
    <mergeCell ref="EW8:EW9"/>
    <mergeCell ref="EX8:EX9"/>
    <mergeCell ref="ES6:ET7"/>
    <mergeCell ref="EN8:EN9"/>
    <mergeCell ref="FE8:FE9"/>
    <mergeCell ref="EP8:EP9"/>
    <mergeCell ref="EM6:EN7"/>
    <mergeCell ref="EO6:EP7"/>
    <mergeCell ref="CC5:CF5"/>
    <mergeCell ref="CW5:CZ5"/>
    <mergeCell ref="CG5:CJ5"/>
    <mergeCell ref="CK5:CN5"/>
    <mergeCell ref="CO5:CR5"/>
    <mergeCell ref="A3:FV3"/>
    <mergeCell ref="A4:FV4"/>
    <mergeCell ref="BY5:CB6"/>
    <mergeCell ref="CM6:CN7"/>
    <mergeCell ref="CO6:CP7"/>
    <mergeCell ref="DM5:DP5"/>
    <mergeCell ref="AC5:BR5"/>
    <mergeCell ref="BY7:BZ7"/>
    <mergeCell ref="CA7:CB7"/>
    <mergeCell ref="S5:T7"/>
    <mergeCell ref="U5:V7"/>
    <mergeCell ref="BP8:BP9"/>
    <mergeCell ref="BQ8:BQ9"/>
    <mergeCell ref="BR8:BR9"/>
    <mergeCell ref="BM6:BN7"/>
    <mergeCell ref="BO6:BP7"/>
    <mergeCell ref="BQ6:BR7"/>
    <mergeCell ref="BD8:BD9"/>
    <mergeCell ref="BE8:BE9"/>
    <mergeCell ref="BF8:BF9"/>
    <mergeCell ref="BC8:BC9"/>
    <mergeCell ref="BM8:BM9"/>
    <mergeCell ref="BN8:BN9"/>
    <mergeCell ref="BG8:BG9"/>
    <mergeCell ref="BH8:BH9"/>
    <mergeCell ref="BI8:BI9"/>
    <mergeCell ref="BJ8:BJ9"/>
    <mergeCell ref="BK8:BK9"/>
    <mergeCell ref="BL8:BL9"/>
    <mergeCell ref="AY8:AY9"/>
    <mergeCell ref="AZ8:AZ9"/>
    <mergeCell ref="BI6:BJ7"/>
    <mergeCell ref="BK6:BL7"/>
    <mergeCell ref="BA6:BB7"/>
    <mergeCell ref="BC6:BD7"/>
    <mergeCell ref="BE6:BF7"/>
    <mergeCell ref="BA8:BA9"/>
    <mergeCell ref="BB8:BB9"/>
    <mergeCell ref="AY6:AZ7"/>
    <mergeCell ref="EK8:EK9"/>
    <mergeCell ref="EC6:ED7"/>
    <mergeCell ref="DP8:DP9"/>
    <mergeCell ref="DQ8:DQ9"/>
    <mergeCell ref="DR8:DR9"/>
    <mergeCell ref="EB8:EB9"/>
    <mergeCell ref="EF8:EF9"/>
    <mergeCell ref="EG8:EG9"/>
    <mergeCell ref="EE6:EF7"/>
    <mergeCell ref="EE8:EE9"/>
    <mergeCell ref="BG6:BH7"/>
    <mergeCell ref="EH8:EH9"/>
    <mergeCell ref="EI8:EI9"/>
    <mergeCell ref="EC8:EC9"/>
    <mergeCell ref="BO8:BO9"/>
    <mergeCell ref="DO8:DO9"/>
    <mergeCell ref="ED8:ED9"/>
    <mergeCell ref="DZ8:DZ9"/>
    <mergeCell ref="EA6:EB7"/>
    <mergeCell ref="DN8:DN9"/>
    <mergeCell ref="AU8:AU9"/>
    <mergeCell ref="AV8:AV9"/>
    <mergeCell ref="AW8:AW9"/>
    <mergeCell ref="AX8:AX9"/>
    <mergeCell ref="EJ8:EJ9"/>
    <mergeCell ref="C5:C9"/>
    <mergeCell ref="DA5:DD5"/>
    <mergeCell ref="I5:J7"/>
    <mergeCell ref="EA8:EA9"/>
    <mergeCell ref="DY6:DZ7"/>
    <mergeCell ref="DQ5:DR7"/>
    <mergeCell ref="DS5:DT7"/>
    <mergeCell ref="DG5:DJ5"/>
    <mergeCell ref="DY8:DY9"/>
    <mergeCell ref="DS8:DS9"/>
    <mergeCell ref="DM8:DM9"/>
    <mergeCell ref="A56:FV56"/>
    <mergeCell ref="A51:FV51"/>
    <mergeCell ref="A52:FV52"/>
    <mergeCell ref="A55:FV55"/>
    <mergeCell ref="A5:A9"/>
    <mergeCell ref="I8:I9"/>
    <mergeCell ref="EU6:EV7"/>
    <mergeCell ref="B5:B9"/>
    <mergeCell ref="DM6:DN7"/>
    <mergeCell ref="J8:J9"/>
    <mergeCell ref="K5:L7"/>
    <mergeCell ref="K8:K9"/>
    <mergeCell ref="DL8:DL9"/>
    <mergeCell ref="CS5:CV5"/>
    <mergeCell ref="DK5:DL7"/>
    <mergeCell ref="DK8:DK9"/>
    <mergeCell ref="DE5:DF7"/>
    <mergeCell ref="AU6:AV7"/>
    <mergeCell ref="AW6:AX7"/>
    <mergeCell ref="S8:S9"/>
    <mergeCell ref="O8:O9"/>
    <mergeCell ref="L8:L9"/>
    <mergeCell ref="M5:N7"/>
    <mergeCell ref="M8:M9"/>
    <mergeCell ref="N8:N9"/>
    <mergeCell ref="P8:P9"/>
    <mergeCell ref="O5:P7"/>
    <mergeCell ref="Q5:R7"/>
    <mergeCell ref="Q8:Q9"/>
    <mergeCell ref="R8:R9"/>
    <mergeCell ref="T8:T9"/>
    <mergeCell ref="U8:U9"/>
    <mergeCell ref="V8:V9"/>
    <mergeCell ref="W8:W9"/>
    <mergeCell ref="Z8:Z9"/>
    <mergeCell ref="AA8:AA9"/>
    <mergeCell ref="AB8:AB9"/>
    <mergeCell ref="W6:X7"/>
    <mergeCell ref="Y6:Z7"/>
    <mergeCell ref="AA5:AB7"/>
    <mergeCell ref="W5:Z5"/>
    <mergeCell ref="X8:X9"/>
    <mergeCell ref="Y8:Y9"/>
    <mergeCell ref="AC6:AD7"/>
    <mergeCell ref="AE6:AF7"/>
    <mergeCell ref="AG6:AH7"/>
    <mergeCell ref="AC8:AC9"/>
    <mergeCell ref="AD8:AD9"/>
    <mergeCell ref="AE8:AE9"/>
    <mergeCell ref="AF8:AF9"/>
    <mergeCell ref="AG8:AG9"/>
    <mergeCell ref="AH8:AH9"/>
    <mergeCell ref="AI6:AJ7"/>
    <mergeCell ref="AK6:AL7"/>
    <mergeCell ref="AI8:AI9"/>
    <mergeCell ref="AJ8:AJ9"/>
    <mergeCell ref="AK8:AK9"/>
    <mergeCell ref="AL8:AL9"/>
    <mergeCell ref="AM8:AM9"/>
    <mergeCell ref="AN8:AN9"/>
    <mergeCell ref="AO8:AO9"/>
    <mergeCell ref="AP8:AP9"/>
    <mergeCell ref="AM6:AN7"/>
    <mergeCell ref="AO6:AP7"/>
    <mergeCell ref="AQ6:AR7"/>
    <mergeCell ref="AS6:AT7"/>
    <mergeCell ref="AQ8:AQ9"/>
    <mergeCell ref="AR8:AR9"/>
    <mergeCell ref="AS8:AS9"/>
    <mergeCell ref="AT8:AT9"/>
    <mergeCell ref="BS5:BV6"/>
    <mergeCell ref="BW5:BX7"/>
    <mergeCell ref="BW8:BW9"/>
    <mergeCell ref="BX8:BX9"/>
    <mergeCell ref="BU7:BV7"/>
    <mergeCell ref="BS7:BT7"/>
    <mergeCell ref="BS8:BS9"/>
    <mergeCell ref="BT8:BT9"/>
    <mergeCell ref="BU8:BU9"/>
    <mergeCell ref="BV8:BV9"/>
    <mergeCell ref="CC6:CD7"/>
    <mergeCell ref="CE6:CF7"/>
    <mergeCell ref="BY8:BY9"/>
    <mergeCell ref="BZ8:BZ9"/>
    <mergeCell ref="CA8:CA9"/>
    <mergeCell ref="CB8:CB9"/>
    <mergeCell ref="CC8:CC9"/>
    <mergeCell ref="CD8:CD9"/>
    <mergeCell ref="CG6:CH7"/>
    <mergeCell ref="CI6:CJ7"/>
    <mergeCell ref="CK6:CL7"/>
    <mergeCell ref="CE8:CE9"/>
    <mergeCell ref="CF8:CF9"/>
    <mergeCell ref="CG8:CG9"/>
    <mergeCell ref="CH8:CH9"/>
    <mergeCell ref="CI8:CI9"/>
    <mergeCell ref="CJ8:CJ9"/>
    <mergeCell ref="CK8:CK9"/>
    <mergeCell ref="CL8:CL9"/>
    <mergeCell ref="CT8:CT9"/>
    <mergeCell ref="CU8:CU9"/>
    <mergeCell ref="CS6:CT7"/>
    <mergeCell ref="CU6:CV7"/>
    <mergeCell ref="CV8:CV9"/>
    <mergeCell ref="CQ6:CR7"/>
    <mergeCell ref="CM8:CM9"/>
    <mergeCell ref="CN8:CN9"/>
    <mergeCell ref="CO8:CO9"/>
    <mergeCell ref="DA6:DB7"/>
    <mergeCell ref="CP8:CP9"/>
    <mergeCell ref="CQ8:CQ9"/>
    <mergeCell ref="CR8:CR9"/>
    <mergeCell ref="CW6:CX7"/>
    <mergeCell ref="CY6:CZ7"/>
    <mergeCell ref="CY8:CY9"/>
    <mergeCell ref="CZ8:CZ9"/>
    <mergeCell ref="CS8:CS9"/>
    <mergeCell ref="CW8:CW9"/>
    <mergeCell ref="CX8:CX9"/>
    <mergeCell ref="DA8:DA9"/>
    <mergeCell ref="DH8:DH9"/>
    <mergeCell ref="DB8:DB9"/>
    <mergeCell ref="DG6:DH7"/>
    <mergeCell ref="DE8:DE9"/>
    <mergeCell ref="DF8:DF9"/>
    <mergeCell ref="DC6:DD7"/>
    <mergeCell ref="DC8:DC9"/>
    <mergeCell ref="DD8:DD9"/>
    <mergeCell ref="DG8:DG9"/>
    <mergeCell ref="DI6:DJ7"/>
    <mergeCell ref="DI8:DI9"/>
    <mergeCell ref="DJ8:DJ9"/>
    <mergeCell ref="EW6:EX7"/>
    <mergeCell ref="ER8:ER9"/>
    <mergeCell ref="EQ6:ER7"/>
    <mergeCell ref="DT8:DT9"/>
    <mergeCell ref="EI6:EJ7"/>
    <mergeCell ref="EK6:EL7"/>
    <mergeCell ref="DO6:DP7"/>
    <mergeCell ref="FH8:FH9"/>
    <mergeCell ref="FI8:FI9"/>
    <mergeCell ref="FJ8:FJ9"/>
    <mergeCell ref="EY6:EZ7"/>
    <mergeCell ref="FE6:FF7"/>
    <mergeCell ref="FG5:FH7"/>
    <mergeCell ref="EY8:EY9"/>
    <mergeCell ref="EZ8:EZ9"/>
    <mergeCell ref="FI5:FJ7"/>
    <mergeCell ref="FF8:FF9"/>
    <mergeCell ref="FQ8:FQ9"/>
    <mergeCell ref="FR8:FR9"/>
    <mergeCell ref="FP8:FP9"/>
    <mergeCell ref="FO8:FO9"/>
    <mergeCell ref="FK8:FK9"/>
    <mergeCell ref="FL8:FL9"/>
    <mergeCell ref="FM8:FM9"/>
    <mergeCell ref="FN8:FN9"/>
    <mergeCell ref="EG6:EH7"/>
    <mergeCell ref="FK5:FL7"/>
    <mergeCell ref="FM5:FN7"/>
    <mergeCell ref="FV8:FV9"/>
    <mergeCell ref="FQ5:FR7"/>
    <mergeCell ref="FS5:FT7"/>
    <mergeCell ref="FU5:FV7"/>
    <mergeCell ref="FS8:FS9"/>
    <mergeCell ref="FT8:FT9"/>
    <mergeCell ref="FU8:FU9"/>
    <mergeCell ref="A54:FV54"/>
    <mergeCell ref="FC6:FD7"/>
    <mergeCell ref="FC8:FC9"/>
    <mergeCell ref="FD8:FD9"/>
    <mergeCell ref="DW5:DX7"/>
    <mergeCell ref="DW8:DW9"/>
    <mergeCell ref="DX8:DX9"/>
    <mergeCell ref="FA6:FB7"/>
    <mergeCell ref="FA8:FA9"/>
    <mergeCell ref="FB8:FB9"/>
  </mergeCells>
  <printOptions/>
  <pageMargins left="0.25" right="0.25" top="0.19" bottom="0.34" header="0.5" footer="0.38"/>
  <pageSetup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H6" sqref="H6"/>
    </sheetView>
  </sheetViews>
  <sheetFormatPr defaultColWidth="11.421875" defaultRowHeight="12.75"/>
  <cols>
    <col min="1" max="1" width="14.57421875" style="43" customWidth="1"/>
    <col min="2" max="2" width="14.7109375" style="43" customWidth="1"/>
    <col min="3" max="3" width="3.8515625" style="43" customWidth="1"/>
    <col min="4" max="4" width="14.28125" style="43" customWidth="1"/>
    <col min="5" max="5" width="15.7109375" style="43" customWidth="1"/>
    <col min="6" max="6" width="13.7109375" style="71" customWidth="1"/>
    <col min="7" max="8" width="13.7109375" style="43" customWidth="1"/>
    <col min="9" max="16384" width="10.7109375" style="43" customWidth="1"/>
  </cols>
  <sheetData>
    <row r="1" spans="1:10" ht="15">
      <c r="A1" s="128" t="s">
        <v>3</v>
      </c>
      <c r="B1" s="129"/>
      <c r="C1" s="129"/>
      <c r="D1" s="129"/>
      <c r="E1" s="129"/>
      <c r="F1" s="129"/>
      <c r="G1" s="129"/>
      <c r="H1" s="129"/>
      <c r="I1" s="129"/>
      <c r="J1" s="129"/>
    </row>
    <row r="3" spans="1:6" ht="15">
      <c r="A3" s="40"/>
      <c r="B3" s="40"/>
      <c r="C3" s="40"/>
      <c r="D3" s="41" t="s">
        <v>127</v>
      </c>
      <c r="E3" s="40"/>
      <c r="F3" s="42"/>
    </row>
    <row r="4" spans="1:6" ht="15">
      <c r="A4" s="126" t="s">
        <v>128</v>
      </c>
      <c r="B4" s="127"/>
      <c r="C4" s="127"/>
      <c r="D4" s="127"/>
      <c r="E4" s="127"/>
      <c r="F4" s="127"/>
    </row>
    <row r="5" spans="1:6" ht="15">
      <c r="A5" s="44"/>
      <c r="B5" s="44"/>
      <c r="C5" s="44"/>
      <c r="D5" s="44"/>
      <c r="E5" s="44"/>
      <c r="F5" s="45"/>
    </row>
    <row r="6" spans="1:6" ht="42.75" customHeight="1">
      <c r="A6" s="46" t="s">
        <v>129</v>
      </c>
      <c r="B6" s="46" t="s">
        <v>130</v>
      </c>
      <c r="C6" s="46"/>
      <c r="D6" s="46" t="s">
        <v>131</v>
      </c>
      <c r="E6" s="46" t="s">
        <v>132</v>
      </c>
      <c r="F6" s="46" t="s">
        <v>133</v>
      </c>
    </row>
    <row r="7" spans="1:6" ht="15">
      <c r="A7" s="47" t="s">
        <v>134</v>
      </c>
      <c r="B7" s="47" t="s">
        <v>135</v>
      </c>
      <c r="C7" s="48"/>
      <c r="D7" s="47" t="s">
        <v>136</v>
      </c>
      <c r="E7" s="47" t="s">
        <v>137</v>
      </c>
      <c r="F7" s="47" t="s">
        <v>138</v>
      </c>
    </row>
    <row r="8" spans="1:6" ht="20.25" customHeight="1">
      <c r="A8" s="49" t="s">
        <v>139</v>
      </c>
      <c r="B8" s="48"/>
      <c r="C8" s="48"/>
      <c r="D8" s="48"/>
      <c r="E8" s="48"/>
      <c r="F8" s="48"/>
    </row>
    <row r="9" spans="1:6" ht="27" customHeight="1">
      <c r="A9" s="48"/>
      <c r="B9" s="48"/>
      <c r="C9" s="48"/>
      <c r="D9" s="50" t="s">
        <v>140</v>
      </c>
      <c r="E9" s="51">
        <v>156167000</v>
      </c>
      <c r="F9" s="52">
        <v>51549.828068670075</v>
      </c>
    </row>
    <row r="10" spans="1:10" ht="18.75" customHeight="1">
      <c r="A10" s="50"/>
      <c r="B10" s="53"/>
      <c r="C10" s="48"/>
      <c r="D10" s="50" t="s">
        <v>141</v>
      </c>
      <c r="E10" s="54">
        <f>0.9*E$9</f>
        <v>140550300</v>
      </c>
      <c r="F10" s="53">
        <v>29840.477141350817</v>
      </c>
      <c r="G10" s="55" t="s">
        <v>142</v>
      </c>
      <c r="H10" s="56">
        <f>0.5*E9</f>
        <v>78083500</v>
      </c>
      <c r="I10" s="57">
        <f>J10*F9/0.5</f>
        <v>12268.859080343478</v>
      </c>
      <c r="J10" s="58">
        <f>11.9%</f>
        <v>0.11900000000000001</v>
      </c>
    </row>
    <row r="11" spans="1:10" ht="18.75" customHeight="1">
      <c r="A11" s="50"/>
      <c r="B11" s="53"/>
      <c r="C11" s="48"/>
      <c r="D11" s="50"/>
      <c r="E11" s="54"/>
      <c r="F11" s="53"/>
      <c r="G11" s="55" t="s">
        <v>143</v>
      </c>
      <c r="H11" s="56">
        <f>0.4*E9</f>
        <v>62466800</v>
      </c>
      <c r="I11" s="57">
        <f>J11*F$9/0.4</f>
        <v>51807.57720901342</v>
      </c>
      <c r="J11" s="58">
        <f>1-J10-J12</f>
        <v>0.402</v>
      </c>
    </row>
    <row r="12" spans="1:10" ht="18.75" customHeight="1">
      <c r="A12" s="50"/>
      <c r="B12" s="53"/>
      <c r="C12" s="48"/>
      <c r="D12" s="50"/>
      <c r="E12" s="54"/>
      <c r="F12" s="53"/>
      <c r="G12" s="55" t="s">
        <v>144</v>
      </c>
      <c r="H12" s="56">
        <f>0.1*E9</f>
        <v>15616700</v>
      </c>
      <c r="I12" s="57">
        <f>J12*F$9/0.1</f>
        <v>246923.67644892965</v>
      </c>
      <c r="J12" s="58">
        <v>0.479</v>
      </c>
    </row>
    <row r="13" spans="1:6" ht="8.25" customHeight="1">
      <c r="A13" s="50"/>
      <c r="B13" s="48"/>
      <c r="C13" s="48"/>
      <c r="D13" s="50"/>
      <c r="E13" s="54"/>
      <c r="F13" s="53"/>
    </row>
    <row r="14" spans="1:6" ht="15.75" customHeight="1">
      <c r="A14" s="59" t="s">
        <v>145</v>
      </c>
      <c r="B14" s="52">
        <v>108024</v>
      </c>
      <c r="C14" s="59"/>
      <c r="D14" s="59" t="s">
        <v>146</v>
      </c>
      <c r="E14" s="54">
        <f>0.05*E$9</f>
        <v>7808350</v>
      </c>
      <c r="F14" s="52">
        <v>125626.93100334899</v>
      </c>
    </row>
    <row r="15" spans="1:6" ht="15">
      <c r="A15" s="59" t="s">
        <v>147</v>
      </c>
      <c r="B15" s="52">
        <v>150400</v>
      </c>
      <c r="C15" s="51"/>
      <c r="D15" s="59" t="s">
        <v>148</v>
      </c>
      <c r="E15" s="54">
        <f>0.04*E$9</f>
        <v>6246680</v>
      </c>
      <c r="F15" s="52">
        <v>205529.1645097876</v>
      </c>
    </row>
    <row r="16" spans="1:6" ht="15">
      <c r="A16" s="59" t="s">
        <v>149</v>
      </c>
      <c r="B16" s="52">
        <v>352055</v>
      </c>
      <c r="C16" s="51"/>
      <c r="D16" s="59" t="s">
        <v>150</v>
      </c>
      <c r="E16" s="54">
        <f>0.005*E$9</f>
        <v>780835</v>
      </c>
      <c r="F16" s="52">
        <v>418378.4046053261</v>
      </c>
    </row>
    <row r="17" spans="1:6" ht="15">
      <c r="A17" s="59" t="s">
        <v>151</v>
      </c>
      <c r="B17" s="52">
        <v>521246</v>
      </c>
      <c r="C17" s="51"/>
      <c r="D17" s="59" t="s">
        <v>152</v>
      </c>
      <c r="E17" s="54">
        <f>0.004*E$9</f>
        <v>624668</v>
      </c>
      <c r="F17" s="52">
        <v>798120.2130731844</v>
      </c>
    </row>
    <row r="18" spans="1:6" ht="15">
      <c r="A18" s="59" t="s">
        <v>153</v>
      </c>
      <c r="B18" s="52">
        <v>1492175</v>
      </c>
      <c r="C18" s="59"/>
      <c r="D18" s="59" t="s">
        <v>154</v>
      </c>
      <c r="E18" s="54">
        <f>0.0009*E$9</f>
        <v>140550.3</v>
      </c>
      <c r="F18" s="52">
        <v>2802019.5434659338</v>
      </c>
    </row>
    <row r="19" spans="1:6" ht="15" customHeight="1">
      <c r="A19" s="60" t="s">
        <v>155</v>
      </c>
      <c r="B19" s="61">
        <v>7890307</v>
      </c>
      <c r="C19" s="62"/>
      <c r="D19" s="60" t="s">
        <v>156</v>
      </c>
      <c r="E19" s="54">
        <f>0.0001*E$9</f>
        <v>15616.7</v>
      </c>
      <c r="F19" s="61">
        <v>23846950.46456678</v>
      </c>
    </row>
    <row r="20" spans="1:6" ht="7.5" customHeight="1">
      <c r="A20" s="63"/>
      <c r="B20" s="64"/>
      <c r="C20" s="65"/>
      <c r="D20" s="63"/>
      <c r="E20" s="66"/>
      <c r="F20" s="64"/>
    </row>
    <row r="21" spans="1:6" ht="21" customHeight="1">
      <c r="A21" s="49" t="s">
        <v>157</v>
      </c>
      <c r="B21" s="52"/>
      <c r="C21" s="62"/>
      <c r="D21" s="60"/>
      <c r="E21" s="54"/>
      <c r="F21" s="52"/>
    </row>
    <row r="22" spans="1:6" ht="23.25" customHeight="1">
      <c r="A22" s="48"/>
      <c r="B22" s="48"/>
      <c r="C22" s="48"/>
      <c r="D22" s="50" t="s">
        <v>140</v>
      </c>
      <c r="E22" s="51">
        <v>156167000</v>
      </c>
      <c r="F22" s="52">
        <v>49234.998431166634</v>
      </c>
    </row>
    <row r="23" spans="1:6" ht="15" customHeight="1">
      <c r="A23" s="50"/>
      <c r="B23" s="53"/>
      <c r="C23" s="48"/>
      <c r="D23" s="50" t="s">
        <v>141</v>
      </c>
      <c r="E23" s="54">
        <f>0.9*E$9</f>
        <v>140550300</v>
      </c>
      <c r="F23" s="53">
        <v>29398.76461878772</v>
      </c>
    </row>
    <row r="24" spans="1:6" ht="15" customHeight="1">
      <c r="A24" s="50"/>
      <c r="B24" s="48"/>
      <c r="C24" s="48"/>
      <c r="D24" s="50"/>
      <c r="E24" s="54"/>
      <c r="F24" s="53"/>
    </row>
    <row r="25" spans="1:6" ht="15" customHeight="1">
      <c r="A25" s="59" t="s">
        <v>145</v>
      </c>
      <c r="B25" s="52">
        <v>107006</v>
      </c>
      <c r="C25" s="59"/>
      <c r="D25" s="59" t="s">
        <v>146</v>
      </c>
      <c r="E25" s="54">
        <f>0.05*E$9</f>
        <v>7808350</v>
      </c>
      <c r="F25" s="52">
        <v>124022.96104810873</v>
      </c>
    </row>
    <row r="26" spans="1:6" ht="15" customHeight="1">
      <c r="A26" s="59" t="s">
        <v>147</v>
      </c>
      <c r="B26" s="52">
        <v>147909</v>
      </c>
      <c r="C26" s="51"/>
      <c r="D26" s="59" t="s">
        <v>148</v>
      </c>
      <c r="E26" s="54">
        <f>0.04*E$9</f>
        <v>6246680</v>
      </c>
      <c r="F26" s="52">
        <v>200004.87237700666</v>
      </c>
    </row>
    <row r="27" spans="1:6" ht="15" customHeight="1">
      <c r="A27" s="59" t="s">
        <v>149</v>
      </c>
      <c r="B27" s="52">
        <v>335861</v>
      </c>
      <c r="C27" s="51"/>
      <c r="D27" s="59" t="s">
        <v>150</v>
      </c>
      <c r="E27" s="54">
        <f>0.005*E$9</f>
        <v>780835</v>
      </c>
      <c r="F27" s="52">
        <v>398409.60730500054</v>
      </c>
    </row>
    <row r="28" spans="1:6" ht="15" customHeight="1">
      <c r="A28" s="59" t="s">
        <v>151</v>
      </c>
      <c r="B28" s="52">
        <v>487686</v>
      </c>
      <c r="C28" s="51"/>
      <c r="D28" s="59" t="s">
        <v>152</v>
      </c>
      <c r="E28" s="54">
        <f>0.004*E$9</f>
        <v>624668</v>
      </c>
      <c r="F28" s="52">
        <v>722400.5144812923</v>
      </c>
    </row>
    <row r="29" spans="1:6" ht="15" customHeight="1">
      <c r="A29" s="59" t="s">
        <v>153</v>
      </c>
      <c r="B29" s="52">
        <v>1304205</v>
      </c>
      <c r="C29" s="59"/>
      <c r="D29" s="59" t="s">
        <v>154</v>
      </c>
      <c r="E29" s="54">
        <f>0.0009*E$9</f>
        <v>140550.3</v>
      </c>
      <c r="F29" s="52">
        <v>2295992.0935067376</v>
      </c>
    </row>
    <row r="30" spans="1:6" ht="15" customHeight="1">
      <c r="A30" s="60" t="s">
        <v>155</v>
      </c>
      <c r="B30" s="61">
        <v>5884420</v>
      </c>
      <c r="C30" s="62"/>
      <c r="D30" s="60" t="s">
        <v>156</v>
      </c>
      <c r="E30" s="54">
        <f>0.0001*E$9</f>
        <v>15616.7</v>
      </c>
      <c r="F30" s="61">
        <v>16267243.481657457</v>
      </c>
    </row>
    <row r="31" spans="1:6" ht="6.75" customHeight="1">
      <c r="A31" s="67"/>
      <c r="B31" s="68"/>
      <c r="C31" s="68"/>
      <c r="D31" s="67"/>
      <c r="E31" s="68"/>
      <c r="F31" s="69"/>
    </row>
    <row r="32" spans="1:4" ht="15">
      <c r="A32" s="70" t="s">
        <v>158</v>
      </c>
      <c r="D32" s="70"/>
    </row>
    <row r="33" spans="1:4" ht="15">
      <c r="A33" s="70" t="s">
        <v>159</v>
      </c>
      <c r="D33" s="70"/>
    </row>
    <row r="34" spans="1:4" ht="15">
      <c r="A34" s="70" t="s">
        <v>160</v>
      </c>
      <c r="D34" s="70"/>
    </row>
    <row r="35" spans="1:4" ht="15">
      <c r="A35" s="70" t="s">
        <v>161</v>
      </c>
      <c r="D35" s="70"/>
    </row>
    <row r="36" spans="1:4" ht="15">
      <c r="A36" s="70" t="s">
        <v>162</v>
      </c>
      <c r="D36" s="70"/>
    </row>
    <row r="37" spans="1:4" ht="15">
      <c r="A37" s="70" t="s">
        <v>163</v>
      </c>
      <c r="D37" s="70"/>
    </row>
    <row r="38" spans="1:4" ht="15">
      <c r="A38" s="70" t="s">
        <v>164</v>
      </c>
      <c r="D38" s="70"/>
    </row>
    <row r="39" spans="1:4" ht="15">
      <c r="A39" s="70" t="s">
        <v>165</v>
      </c>
      <c r="D39" s="70"/>
    </row>
    <row r="40" spans="1:4" ht="15">
      <c r="A40" s="72"/>
      <c r="D40" s="70"/>
    </row>
    <row r="41" spans="1:6" ht="15">
      <c r="A41" s="48"/>
      <c r="B41" s="48"/>
      <c r="C41" s="48"/>
      <c r="D41" s="50"/>
      <c r="E41" s="51"/>
      <c r="F41" s="52"/>
    </row>
    <row r="42" spans="1:6" ht="15">
      <c r="A42" s="50"/>
      <c r="B42" s="53"/>
      <c r="C42" s="48"/>
      <c r="D42" s="50"/>
      <c r="E42" s="54"/>
      <c r="F42" s="53"/>
    </row>
    <row r="43" spans="1:6" ht="15">
      <c r="A43" s="50"/>
      <c r="B43" s="48"/>
      <c r="C43" s="48"/>
      <c r="D43" s="50"/>
      <c r="E43" s="54"/>
      <c r="F43" s="53"/>
    </row>
    <row r="44" spans="1:6" ht="15">
      <c r="A44" s="59"/>
      <c r="B44" s="52"/>
      <c r="C44" s="59"/>
      <c r="D44" s="59"/>
      <c r="E44" s="54"/>
      <c r="F44" s="52"/>
    </row>
    <row r="45" spans="1:6" ht="15">
      <c r="A45" s="59"/>
      <c r="B45" s="52"/>
      <c r="C45" s="51"/>
      <c r="D45" s="59"/>
      <c r="E45" s="54"/>
      <c r="F45" s="52"/>
    </row>
    <row r="46" spans="1:6" ht="15">
      <c r="A46" s="59"/>
      <c r="B46" s="52"/>
      <c r="C46" s="51"/>
      <c r="D46" s="59"/>
      <c r="E46" s="54"/>
      <c r="F46" s="52"/>
    </row>
    <row r="47" spans="1:6" ht="15">
      <c r="A47" s="59"/>
      <c r="B47" s="52"/>
      <c r="C47" s="51"/>
      <c r="D47" s="59"/>
      <c r="E47" s="54"/>
      <c r="F47" s="52"/>
    </row>
    <row r="48" spans="1:6" ht="15">
      <c r="A48" s="59"/>
      <c r="B48" s="52"/>
      <c r="C48" s="59"/>
      <c r="D48" s="59"/>
      <c r="E48" s="54"/>
      <c r="F48" s="52"/>
    </row>
    <row r="49" spans="1:6" ht="15">
      <c r="A49" s="60"/>
      <c r="B49" s="61"/>
      <c r="C49" s="62"/>
      <c r="D49" s="60"/>
      <c r="E49" s="54"/>
      <c r="F49" s="61"/>
    </row>
  </sheetData>
  <mergeCells count="2">
    <mergeCell ref="A4:F4"/>
    <mergeCell ref="A1:J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t.piketty</cp:lastModifiedBy>
  <cp:lastPrinted>2006-07-06T12:26:25Z</cp:lastPrinted>
  <dcterms:created xsi:type="dcterms:W3CDTF">1998-07-16T15:54:02Z</dcterms:created>
  <dcterms:modified xsi:type="dcterms:W3CDTF">2013-04-01T13:47:02Z</dcterms:modified>
  <cp:category/>
  <cp:version/>
  <cp:contentType/>
  <cp:contentStatus/>
</cp:coreProperties>
</file>