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8" yWindow="3276" windowWidth="18120" windowHeight="8376" tabRatio="939" activeTab="0"/>
  </bookViews>
  <sheets>
    <sheet name="Sommaire" sheetId="1" r:id="rId1"/>
    <sheet name="PSS" sheetId="2" r:id="rId2"/>
    <sheet name="SMIG" sheetId="3" r:id="rId3"/>
    <sheet name="SMIC" sheetId="4" r:id="rId4"/>
    <sheet name="GMR" sheetId="5" r:id="rId5"/>
    <sheet name="CSG-1" sheetId="6" r:id="rId6"/>
    <sheet name="CSG-2" sheetId="7" r:id="rId7"/>
    <sheet name="CRDS" sheetId="8" r:id="rId8"/>
    <sheet name="SS" sheetId="9" r:id="rId9"/>
    <sheet name="MMID" sheetId="10" r:id="rId10"/>
    <sheet name="MMID-AM" sheetId="11" r:id="rId11"/>
    <sheet name="CNAV" sheetId="12" r:id="rId12"/>
    <sheet name="VEUVAGE" sheetId="13" r:id="rId13"/>
    <sheet name="CSA" sheetId="14" r:id="rId14"/>
    <sheet name="FAMILLE" sheetId="15" r:id="rId15"/>
    <sheet name="CSS_RED" sheetId="16" r:id="rId16"/>
    <sheet name="CHOMAGE" sheetId="17" r:id="rId17"/>
    <sheet name="ASF" sheetId="18" r:id="rId18"/>
    <sheet name="AGFF" sheetId="19" r:id="rId19"/>
    <sheet name="AGS" sheetId="20" r:id="rId20"/>
    <sheet name="ARRCO" sheetId="21" r:id="rId21"/>
    <sheet name="AGIRC" sheetId="22" r:id="rId22"/>
    <sheet name="APEC" sheetId="23" r:id="rId23"/>
    <sheet name="CET" sheetId="24" r:id="rId24"/>
    <sheet name="DECES_CADRES" sheetId="25" r:id="rId25"/>
    <sheet name="ASSIETTE PU" sheetId="26" r:id="rId26"/>
    <sheet name="MMID-Etat" sheetId="27" r:id="rId27"/>
    <sheet name="MMID-CL" sheetId="28" r:id="rId28"/>
    <sheet name="RP" sheetId="29" r:id="rId29"/>
    <sheet name="CI" sheetId="30" r:id="rId30"/>
    <sheet name="RAFP" sheetId="31" r:id="rId31"/>
    <sheet name="CNRACL" sheetId="32" r:id="rId32"/>
    <sheet name="IRCANTEC" sheetId="33" r:id="rId33"/>
    <sheet name="FDS" sheetId="34" r:id="rId34"/>
    <sheet name="TAXSAL" sheetId="35" r:id="rId35"/>
    <sheet name="CONSTRUCTION" sheetId="36" r:id="rId36"/>
    <sheet name="FNAL" sheetId="37" r:id="rId37"/>
    <sheet name="ACCIDENTS" sheetId="38" r:id="rId38"/>
    <sheet name="FORMATION" sheetId="39" r:id="rId39"/>
    <sheet name="APPRENTISSAGE" sheetId="40" r:id="rId40"/>
    <sheet name="VT" sheetId="41" r:id="rId41"/>
    <sheet name="PREVOYANCE" sheetId="42" r:id="rId42"/>
    <sheet name="AUBRY I" sheetId="43" r:id="rId43"/>
    <sheet name="ALLEG_GEN" sheetId="44" r:id="rId44"/>
    <sheet name="AUBRYII" sheetId="45" r:id="rId45"/>
    <sheet name="SFT" sheetId="46" r:id="rId46"/>
    <sheet name="INDICE_FP" sheetId="47" r:id="rId47"/>
  </sheets>
  <definedNames/>
  <calcPr fullCalcOnLoad="1"/>
</workbook>
</file>

<file path=xl/sharedStrings.xml><?xml version="1.0" encoding="utf-8"?>
<sst xmlns="http://schemas.openxmlformats.org/spreadsheetml/2006/main" count="1578" uniqueCount="1146">
  <si>
    <t>Décret 65-1152 du 24/12/1965</t>
  </si>
  <si>
    <t>Décret 64-1320 du 24/12/1964</t>
  </si>
  <si>
    <t>Décret 63-1320 du 24/12/1963</t>
  </si>
  <si>
    <t>Décret 62-1570 du 26/12/1962</t>
  </si>
  <si>
    <t>Décret 61-1489 du 29/12/1961</t>
  </si>
  <si>
    <t>Décret 61-169 du 16/02/1961</t>
  </si>
  <si>
    <t>Décret 60-620 du 29/06/1960</t>
  </si>
  <si>
    <t>Changement des anciens francs aux nouveaux francs</t>
  </si>
  <si>
    <t>Décret 58-1436 du 31/12/1958</t>
  </si>
  <si>
    <t>Décret 57-1322 du 23/12/1957</t>
  </si>
  <si>
    <t>Décret 55-1272 du 29/09/1955</t>
  </si>
  <si>
    <t>Loi 52-401 du 14/04/1952, art. 18</t>
  </si>
  <si>
    <t>Décret 46-2155 du 07/10/1946</t>
  </si>
  <si>
    <t>Décret 47-1881 du 24/09/1947</t>
  </si>
  <si>
    <t>Décret 48-361 du 02/03/1948</t>
  </si>
  <si>
    <t>Ordonnance 45-2250 du 04/10/1945 art. 31</t>
  </si>
  <si>
    <t>Loi 49-244 du 24/02/1949</t>
  </si>
  <si>
    <t>Loi 50-1598 du 30/12/1950</t>
  </si>
  <si>
    <t>Loi 51-1126 du 26/09/1951, art. 8</t>
  </si>
  <si>
    <t>Référence erronée dans legislation.cnav.fr</t>
  </si>
  <si>
    <t>Légifrance.gouv.fr depuis 2001; Barème social périodique entre 1976 et 2000; Législation.cnav.fr et Légifrance avant 1976.</t>
  </si>
  <si>
    <t>Décret 61-1525 du 30/12/1961</t>
  </si>
  <si>
    <t>Décret 60-1485 du 30/12/1960</t>
  </si>
  <si>
    <t>Ordonnance 58-1374 du 30/12/1958 art.10</t>
  </si>
  <si>
    <t>Loi 48-1306 du 23/08/1948 art.18</t>
  </si>
  <si>
    <t>www.legislation.cnav.fr, Journal Officiel via www.legifrance.gouv.fr</t>
  </si>
  <si>
    <t>Journal Officiel via www.legifrance.gouv.fr</t>
  </si>
  <si>
    <t xml:space="preserve">Convention du 18 janvier 2006 </t>
  </si>
  <si>
    <t>Convention du 1er janvier 2004</t>
  </si>
  <si>
    <t>Convention du 1er janvier 2005</t>
  </si>
  <si>
    <t>Convention du 1er janvier 2001, avenant du 27 décembre 2002</t>
  </si>
  <si>
    <t>Convention du 1er janvier 2001, avenant du 19 juin 2002</t>
  </si>
  <si>
    <t>Tranche A</t>
  </si>
  <si>
    <t>Tranche B</t>
  </si>
  <si>
    <t>Note</t>
  </si>
  <si>
    <t>Circulaire Unedic No 75-22 du 21 mai 1975</t>
  </si>
  <si>
    <t>Bureau Unedic du 22 nov. 1971</t>
  </si>
  <si>
    <t>Décision conseil adm. 27 nov. 1961</t>
  </si>
  <si>
    <t>Convention du 31 décembre 1958</t>
  </si>
  <si>
    <t>Assedic, service Internet unijuris</t>
  </si>
  <si>
    <t>Droit de la Sécurité Sociale - JJ Dupeyroux - Précis Dalloz (1984, 1986, 1993)</t>
  </si>
  <si>
    <t>Unedic, "Historique du régime d'Assurance chômage 1959-1982" (1983)</t>
  </si>
  <si>
    <t>J. Boutault "L'assurance chômage en France: Unedic-Assedic" (1999)</t>
  </si>
  <si>
    <t>V. Drouin et X. Greffe "L'assurance-chômage, Filet de sécurité ou parapluie percée ?" (1985) Economica</t>
  </si>
  <si>
    <t>Barème social périodique (1976-2001)</t>
  </si>
  <si>
    <t>Convention du 1er janvier 2001 agréé par l'arrêté du 04/12/2000 (JO 06/12/2000).</t>
  </si>
  <si>
    <t>régime patronal fondé sur la solidarité des employeurs, financé exclusivement par leurs cotisations.</t>
  </si>
  <si>
    <t>FNGS-GAS, Fonds de garantie salaires : sur la partie du salaire &lt; à 4 plafonds</t>
  </si>
  <si>
    <t>Accord du 10 janvier 1984</t>
  </si>
  <si>
    <t>=&gt; 1,8 - 2 points de cotisation assurance chômage</t>
  </si>
  <si>
    <t>Ordonnance 84-198 du 21/03/84 (JO 22/03/84). Convention et Règlement Unedic du 24/02/84 agréés par arrêté du 28/03/84 (JO 04/04/84)</t>
  </si>
  <si>
    <t>BSP : taux applicables aux salaires versés après le 05/11/82; décret précise à partir du 06/11/82.</t>
  </si>
  <si>
    <t>Circulaire Unedic 75-22 du 21/05/1975</t>
  </si>
  <si>
    <t>Circulaire Unedic 76-05 du 24/03/1976</t>
  </si>
  <si>
    <t>Circulaire Unedic 89-02 du 06/01/1989</t>
  </si>
  <si>
    <t>Circulaire Unedic 90-01 du 05/01/1990</t>
  </si>
  <si>
    <t>Circulaire Unedic 00-09 du 06/06/2000</t>
  </si>
  <si>
    <t>Circulaire Unedic du 09/06/1999</t>
  </si>
  <si>
    <t>Barème social périodique</t>
  </si>
  <si>
    <t>Historique des cotisations communiqué par le régime local; www.legifrance.gouv.fr.</t>
  </si>
  <si>
    <t>Avantages vieillesses</t>
  </si>
  <si>
    <t>Décision du régime local du 20/11/1995 (Avis publié au JO)</t>
  </si>
  <si>
    <t xml:space="preserve">Décret 46-1428 du 12/06/1946 </t>
  </si>
  <si>
    <t>Décret 47-1617 du 23/08/1947</t>
  </si>
  <si>
    <t>Décret 67-814 du 25/09/1967</t>
  </si>
  <si>
    <t>Allocations chômage et préretraite</t>
  </si>
  <si>
    <t>Erreur de la référence législative dans l'historique des cotisations fourni par le régime local.</t>
  </si>
  <si>
    <t>Décision du régime local du 20/10/1997 (Avis publié au JO)</t>
  </si>
  <si>
    <t>Au JO la date d'application de l'augmentation de la cotisation sur les avantages vieillesses n'est pas précisée.</t>
  </si>
  <si>
    <t>Décret 93-1359 du 30/12/1993</t>
  </si>
  <si>
    <t>La date de début d'effet est supputée.</t>
  </si>
  <si>
    <t>Ordonnance 58-1374 du 30/12/1958 art.11</t>
  </si>
  <si>
    <t>Loi 51-1126 du 26/09/1951, art. 12</t>
  </si>
  <si>
    <t>Ordonnance 45-2250, art. 34</t>
  </si>
  <si>
    <t>Arrêté du 10/09/1946</t>
  </si>
  <si>
    <t>Arrêté du 24/09/1947</t>
  </si>
  <si>
    <t>Texte non consulté.</t>
  </si>
  <si>
    <t>Taux d'appel</t>
  </si>
  <si>
    <t>Tranche 2</t>
  </si>
  <si>
    <t>Entreprises avant 01/01/1997</t>
  </si>
  <si>
    <t>Entreprises après 01/01/1997</t>
  </si>
  <si>
    <t xml:space="preserve">     </t>
  </si>
  <si>
    <t>Taux1</t>
  </si>
  <si>
    <t>Plafond1</t>
  </si>
  <si>
    <t>Plafond2</t>
  </si>
  <si>
    <t>Majoration1</t>
  </si>
  <si>
    <t>Majoration2</t>
  </si>
  <si>
    <t>Loi 68-878 du 09/10/1968</t>
  </si>
  <si>
    <t>Loi 96-559 du 24/06/1996</t>
  </si>
  <si>
    <t>Loi de finances pour 1998</t>
  </si>
  <si>
    <t>Loi de finances pour 1999</t>
  </si>
  <si>
    <t>Loi de finances pour 2000</t>
  </si>
  <si>
    <t>Loi de finances pour 1979</t>
  </si>
  <si>
    <t>Modification de la base en 2000 pour l'aligner sur la base des cotisations sociales.</t>
  </si>
  <si>
    <t>Avant 1968, il s'agissait du "Versement forfaitaire" de même structure mais qui touchait tous les employeurs.</t>
  </si>
  <si>
    <t>Les plafonds sont réévalués chaque année sur la base de la première tranche de l'IR.</t>
  </si>
  <si>
    <t>La Sécurité Sociale: son histoire à travers les textes, tome III, page 215.</t>
  </si>
  <si>
    <t>Arrêté du 28/09/1948</t>
  </si>
  <si>
    <t>Journal Officiel</t>
  </si>
  <si>
    <t>Arrêté du 12 août 1985 ; Protocole d'accord du 18 juillet 1985 (agréé JO 18/08/1985)</t>
  </si>
  <si>
    <t>Circulaire Unedic 79-14 du 02/04/1979</t>
  </si>
  <si>
    <t>Circulaire Unedic 78-19 du 27/04/1978</t>
  </si>
  <si>
    <t>Circulaire Unedic 77-29 du 05/12/1977</t>
  </si>
  <si>
    <t>Circulaire Unedic 76-22 du 03/12/1976</t>
  </si>
  <si>
    <t>Bulletin de liaison de l'Unedic (consulté au service documentaire de l'Unedic).</t>
  </si>
  <si>
    <t>La tranche A correspond au salaire en-dessous du PSS et tranche B le salaire de 1 à 4 plafonds.</t>
  </si>
  <si>
    <t>Convention et Règlement Unedic du 01/01/1997 agréés par l'arrêté du 18/02/1997 (JO 20/03/1997).</t>
  </si>
  <si>
    <t>La tranche 2 est du PSS à 3 fois le plafond pour les non cadres et la tranche B du plafond à 4 fois le plafond pour les cadres.</t>
  </si>
  <si>
    <t>Sous 4 PSS</t>
  </si>
  <si>
    <t>Site web de l'AGS (http://www.ags-garantie-salaires.org).</t>
  </si>
  <si>
    <t>Loi 73-1194 du 27/12/1973 (JO 30/12/1973).</t>
  </si>
  <si>
    <t>Conseil d'administration de l'AGS du 26/06/1996.</t>
  </si>
  <si>
    <t>Conseil d'administration de l'AGS du 15/06/2011. Circulaire Unedic 2009-14 du 23/06/2009.</t>
  </si>
  <si>
    <t>Conseil d'administration de l'AGS du 16/03/2011. Circulaire Unedic 2009-7 du 19/03/2009.</t>
  </si>
  <si>
    <t>Conseil d'administration de l'AGS du 19/12/2008.</t>
  </si>
  <si>
    <t>Conseil d'administration de l'AGS du 06/12/2006.</t>
  </si>
  <si>
    <t>Conseil d'administration de l'AGS du 25/01/2006.</t>
  </si>
  <si>
    <t>Conseil d'administration de l'AGS du 20/06/2005.</t>
  </si>
  <si>
    <t>Conseil d'administration de l'AGS du 18/12/1992. Circulaire Unedic 93-01 du 19/01/1993</t>
  </si>
  <si>
    <t>Conseil d'administration de l'AGS du 18/07/1984. Circulaire Unedic 84-24 du 06/08/1984</t>
  </si>
  <si>
    <t>CET: Cotisation Exceptionnelle et Temporaire, cotisation pour le régime Agirc (pour les cadres uniquement).</t>
  </si>
  <si>
    <t>Code de l'urbanisme (art. 272 à 276), loi 71-582 du 16/07/71 (JO 17/07/71), Décret 72-526 du 29/06/72 (JO 30/06/72)</t>
  </si>
  <si>
    <t>Loi de finances 1989, art. 86</t>
  </si>
  <si>
    <t>Loi de finances 1986, art. 82-I, II, III (85-1403 du 30/12/85)</t>
  </si>
  <si>
    <t xml:space="preserve"> 17/01/1990</t>
  </si>
  <si>
    <t xml:space="preserve"> 28/12/1988</t>
  </si>
  <si>
    <t xml:space="preserve"> 27/07/1991</t>
  </si>
  <si>
    <t xml:space="preserve"> 31/12/1985</t>
  </si>
  <si>
    <t xml:space="preserve"> 23/06/1978</t>
  </si>
  <si>
    <t xml:space="preserve">Décret 53-701 du 09/08/1953 </t>
  </si>
  <si>
    <t>Loi de finances 1975 (74-1129 du 30/12/74, JO 31/12/1974)</t>
  </si>
  <si>
    <t>Loi 78-653 du 22/06/1978</t>
  </si>
  <si>
    <t xml:space="preserve">Loi 87-1128 du 31/12/1987 </t>
  </si>
  <si>
    <t>Loi 91-716 du 26/07/1991</t>
  </si>
  <si>
    <t>Décret 90-64 du 15/01/1990</t>
  </si>
  <si>
    <t>FNAL: Fonds National d'Aide au Logement</t>
  </si>
  <si>
    <t xml:space="preserve">Décrets 72-526 et 72-527 du 29/06/72 (JO 30/06/72) en application de la loi 71-582 du 16/07/71 (JO 01/07/71), modifiés par le décret 75-547 du 30/06/75 (JO 01/07/75). </t>
  </si>
  <si>
    <t>Décret 77-7703 et arrêté du 30/06/77 (JO 05/07/77)</t>
  </si>
  <si>
    <t>Document faxé par l'ARRCO "Paramètres de fonctionnement pratique depuis la création de l'Arrco au titre des opérations obligatoires (1962-1999)"</t>
  </si>
  <si>
    <t>Site web de l'Arrco depuis 1999.</t>
  </si>
  <si>
    <t>Champ :</t>
  </si>
  <si>
    <t xml:space="preserve">Loi DMOS 93-121 du 27/01/1993 </t>
  </si>
  <si>
    <t xml:space="preserve">Loi 91-1405 du 31/12/1991 </t>
  </si>
  <si>
    <t>Loi 87-588 du 30/07/1987</t>
  </si>
  <si>
    <t>Loi 75-1278 du 30/12/1975</t>
  </si>
  <si>
    <t>Loi 71-575 du 16/07/1971</t>
  </si>
  <si>
    <t>form_1020_p_0_</t>
  </si>
  <si>
    <t>form_p20_p_0_</t>
  </si>
  <si>
    <t>Il existe des régimes spéciaux pour les entreprises de travail temporaire, les professions agricoles et pour les franchissements des seuils d'effectif.</t>
  </si>
  <si>
    <t>Ordonnance du 02/08/2005</t>
  </si>
  <si>
    <t>Loi du 04/05/2004?</t>
  </si>
  <si>
    <t>Calculé sur la masse des salaires (y compris avantages en natures) versés dans l'année.</t>
  </si>
  <si>
    <t>Paris</t>
  </si>
  <si>
    <t>Lyon</t>
  </si>
  <si>
    <t>Toulouse</t>
  </si>
  <si>
    <t>Marseille</t>
  </si>
  <si>
    <t>Bourg-en-Bresse</t>
  </si>
  <si>
    <t>Loi 71-559 du 12/07/1971</t>
  </si>
  <si>
    <t>Loi 73-640 du 11/07/1973</t>
  </si>
  <si>
    <t>Loi 82-684 du 04/08/1982</t>
  </si>
  <si>
    <t>Déplafonnement</t>
  </si>
  <si>
    <t>Loi 92-1376 du 30/12/1992, art. 115</t>
  </si>
  <si>
    <t>Paris et 92 93 94 uniquement</t>
  </si>
  <si>
    <t>Champ:</t>
  </si>
  <si>
    <t>Employeurs de plus de 9 salariés</t>
  </si>
  <si>
    <t>Loi 2010-1594 du 20/12/2010, article 17-I</t>
  </si>
  <si>
    <t>Les contributions patronales acquittées pour le financement de la prévoyance complémentaire des anciens salariés se trouvent soumises à leur tour à la taxe.</t>
  </si>
  <si>
    <t>Conseil d'administration de l'AGS du 28/03/2011. Circulaire Unedic 2011-16 du 04/04/2011.</t>
  </si>
  <si>
    <t>Loi 71-578 du 16/07/1971</t>
  </si>
  <si>
    <t>Loi 77-704 du 05/07/1977</t>
  </si>
  <si>
    <t>Taux effectifs</t>
  </si>
  <si>
    <t>Tranche 2: Entre 1 et 3 PSS.</t>
  </si>
  <si>
    <t>Tranche 1</t>
  </si>
  <si>
    <t>Tranche 1: Sous PSS</t>
  </si>
  <si>
    <t>Taux contractuels</t>
  </si>
  <si>
    <t>Taux contractuels: taux qui servent à calculer les points de retraite des salariés.</t>
  </si>
  <si>
    <t>Taux d'appel: taux appliqué au taux contractuels pour obtenir le taux effectif de cotisation.</t>
  </si>
  <si>
    <t>Taux effectifs (salariés/employeurs)</t>
  </si>
  <si>
    <t>Tranche 2 (avant 1997)</t>
  </si>
  <si>
    <t>Tranche 2 (après 1997)</t>
  </si>
  <si>
    <t>Tous les salariés (cadres et non-cadres) cotisent à l'Arrco sur la tranche 1, mais seuls les non-cadres cotisent sur la tranche 2.</t>
  </si>
  <si>
    <t>Accords AGIRC-ARRCO du 25/04/1996</t>
  </si>
  <si>
    <t>Accords du 9/02/94 et du 25/04/1996</t>
  </si>
  <si>
    <t>Loi 86-966 du 18/08/1986, art. 9</t>
  </si>
  <si>
    <t>Loi du 14/04/1924 et Art. L. 61 du CPCM</t>
  </si>
  <si>
    <t>Loi 89-18 du 13/01/1989, art. 23</t>
  </si>
  <si>
    <t>Loi 91-73 du 18/01/1991, art. 25</t>
  </si>
  <si>
    <t>Retenues</t>
  </si>
  <si>
    <t>Publication JO</t>
  </si>
  <si>
    <t>Taux</t>
  </si>
  <si>
    <t>Agent</t>
  </si>
  <si>
    <t>Employeur</t>
  </si>
  <si>
    <t>Taux de cotisations théoriques</t>
  </si>
  <si>
    <t>Taux de cotisations effectives</t>
  </si>
  <si>
    <t>Décret 70-1277 du 23/12/1970</t>
  </si>
  <si>
    <t>Article 2 (2° et 3°), articles 7, 8, 9 et 10 du décret du 12 décembre 1951 ;</t>
  </si>
  <si>
    <t>Article 2 (2° et 3°) du décret du 9 juin 1955 ;</t>
  </si>
  <si>
    <t>Articles 2, 3, 4 et 5 du décret du 31 décembre 1959.</t>
  </si>
  <si>
    <t>Tranche A: sous PSS</t>
  </si>
  <si>
    <t>Arrêté du 14/01/1971</t>
  </si>
  <si>
    <t>Arrêté du 21/12/1982</t>
  </si>
  <si>
    <t>Arrêté du 17/12/1987</t>
  </si>
  <si>
    <t>Arrêté du 30/12/1988</t>
  </si>
  <si>
    <t>Arrêté du 30/12/1991</t>
  </si>
  <si>
    <t>Arrêté du 28/03/1991</t>
  </si>
  <si>
    <t>L'IRCANTEC remplace deux institutions de retraite complémentaire: IPACTE et l'IGRANTE.</t>
  </si>
  <si>
    <t>IPACTE:</t>
  </si>
  <si>
    <t>Décret 59-1569 du 31/12/1959</t>
  </si>
  <si>
    <t>IGRANTE:</t>
  </si>
  <si>
    <t>Décret 51-1445 du 12/12/1951</t>
  </si>
  <si>
    <t>Assiette:</t>
  </si>
  <si>
    <t>Références législatives                  (taux d'appel)</t>
  </si>
  <si>
    <t>Références législatives                  (taux de cotisation)</t>
  </si>
  <si>
    <t>Tranche B: entre 1 et 4,75 PSS jusqu'en 1991; entre 1 et 8 PSS à partir de 1992 (Décret 91-1375 du 30/12/1991, JO 31/12/1991)</t>
  </si>
  <si>
    <t>Décret 88-1248 du 30/12/1988</t>
  </si>
  <si>
    <t xml:space="preserve">Décret 2008-996 du 23/09/2008 </t>
  </si>
  <si>
    <t>Seuil d'assujétissement</t>
  </si>
  <si>
    <t>Rémunérations nettes, sous 4PSS.</t>
  </si>
  <si>
    <t>Décret 2010-761 du 07/07/2010</t>
  </si>
  <si>
    <t>Décret 2011-51 du 13/01/2011</t>
  </si>
  <si>
    <t>Décret 2009-1158 du 30/09/2009</t>
  </si>
  <si>
    <t>Loi 2010-1330 du 09/11/2010</t>
  </si>
  <si>
    <t xml:space="preserve">Note: </t>
  </si>
  <si>
    <t>D'ici à 2020 la loi de 2010 prévoit l'augmentation de la retenue à 10,55%.</t>
  </si>
  <si>
    <t>Taux de cotisation</t>
  </si>
  <si>
    <t>Etat</t>
  </si>
  <si>
    <t>Décret 2004-569 du 18/06/2004</t>
  </si>
  <si>
    <t>Sources</t>
  </si>
  <si>
    <t>Taux implicite</t>
  </si>
  <si>
    <t>Pensions civils</t>
  </si>
  <si>
    <t>Pensions militaires</t>
  </si>
  <si>
    <t>Décret 2008-1534 du 22/12/2008</t>
  </si>
  <si>
    <t>Décret 2010-53 du 14/01/2010</t>
  </si>
  <si>
    <t>Décret 2008-53 du 15/01/2008</t>
  </si>
  <si>
    <t>Décret 2011-11 du 04/01/2011</t>
  </si>
  <si>
    <t>Décret 2009-1599 du 18/12/2009</t>
  </si>
  <si>
    <t>Décret 2006-1798 du 23/12/2006</t>
  </si>
  <si>
    <t>Décret 2006-23 du 05/01/2006</t>
  </si>
  <si>
    <t>Taux employeur explicite</t>
  </si>
  <si>
    <t>Sous PSS</t>
  </si>
  <si>
    <t>ATI</t>
  </si>
  <si>
    <t>Hors NBI</t>
  </si>
  <si>
    <t>NBI</t>
  </si>
  <si>
    <t>Décret 2010-1749 du 30/12/2010</t>
  </si>
  <si>
    <t>Décret 92-1046 du 23/09/1992</t>
  </si>
  <si>
    <t>CNRACL</t>
  </si>
  <si>
    <t>ATIACL</t>
  </si>
  <si>
    <t>FCCPA</t>
  </si>
  <si>
    <t>FEH</t>
  </si>
  <si>
    <t>(hors NBI)</t>
  </si>
  <si>
    <t>FCCPA: Fonds de compensation de la cessation progressive d'activité (ordonnance n°82-298 du 31 mars 1982)</t>
  </si>
  <si>
    <t>FEH: Fonds pour l'emploi hospitalier, temps partiel, cpa etc.</t>
  </si>
  <si>
    <t>(hors hospi)</t>
  </si>
  <si>
    <t>(Hors CL)</t>
  </si>
  <si>
    <t>Décret 98-1226 du 29/12/1998</t>
  </si>
  <si>
    <t>Décret 95-86 du 26/01/1995</t>
  </si>
  <si>
    <t>(CNRACL)</t>
  </si>
  <si>
    <t>(FEH)</t>
  </si>
  <si>
    <t>Décret 2000-23 du 12/01/2000</t>
  </si>
  <si>
    <t xml:space="preserve"> Décret 2002-160 du 07/01/2002</t>
  </si>
  <si>
    <t>(FCCPA)</t>
  </si>
  <si>
    <t xml:space="preserve">L'AGS (association pour la gestion du régime d'assurance des créances des salariés) est un </t>
  </si>
  <si>
    <t>Loi 87-516 du 10/07/1987, art. 4</t>
  </si>
  <si>
    <t>Taux CGS deductible</t>
  </si>
  <si>
    <t>Taux réduit de CSG</t>
  </si>
  <si>
    <t>Loi 2010-1594 du 20/12/2010 de FSS pour 2011, art. 20</t>
  </si>
  <si>
    <t xml:space="preserve"> 21/12/2010</t>
  </si>
  <si>
    <t>Loi 2004-810 du 13/08/2004, art.72</t>
  </si>
  <si>
    <t xml:space="preserve"> 17/08/2004</t>
  </si>
  <si>
    <t xml:space="preserve">Loi 97-1164 du 19/12/1997 de FSS pour 1998 </t>
  </si>
  <si>
    <t>Loi 96-1160 du 27/12/1996 de FSS pour 1997</t>
  </si>
  <si>
    <t>Ordonnance 96-50 du 24/01/96 - art. 19</t>
  </si>
  <si>
    <t>Loi 90-1168 du 29/12/90, art. 127 à 135</t>
  </si>
  <si>
    <t xml:space="preserve">Exonérations au 01/01/1991: </t>
  </si>
  <si>
    <t>Indemnités journalières, prestations familiales, allocation de garde d'enfant; pensions alimentaires; pensions militaires d'invalidité; bourses; RMI; allocation d'assurance veuvage.</t>
  </si>
  <si>
    <t>Pensions de retraite dont le bénéficiaire n'est pas redevable d'IR ou titulaire d'un avantage de vieillesse ou d'invalidité non contributif.</t>
  </si>
  <si>
    <t>Arrêté du 30/12/2011</t>
  </si>
  <si>
    <t> Arrêté du 09/12/1963</t>
  </si>
  <si>
    <t>Depuis le 01/01/1960, le taux de cotisation des artistes du spectacle est égal à 70% du taux de droit commun</t>
  </si>
  <si>
    <t> Arrêté du 27/01/1960 </t>
  </si>
  <si>
    <t> Arrêté min. du 24/01/1975 art. 1</t>
  </si>
  <si>
    <t>Les membres des professions médicales exercant leur activité à temps partiel pour le compte de plusieurs employeurs, cotisent à 70% du taux de droit commun.</t>
  </si>
  <si>
    <t> Arrêté du 01/05/1961</t>
  </si>
  <si>
    <t> Arrêté du 26/02/1962</t>
  </si>
  <si>
    <t>pss_m</t>
  </si>
  <si>
    <t>pss_a</t>
  </si>
  <si>
    <t>date</t>
  </si>
  <si>
    <t>csg_act</t>
  </si>
  <si>
    <t>csg_act_ded</t>
  </si>
  <si>
    <t>csg_cho</t>
  </si>
  <si>
    <t>csg_cho_ded</t>
  </si>
  <si>
    <t>csg_pens</t>
  </si>
  <si>
    <t>csg_pens_ded</t>
  </si>
  <si>
    <t>csg_pens_red</t>
  </si>
  <si>
    <t>csg_pre</t>
  </si>
  <si>
    <t>csg_pre_ded</t>
  </si>
  <si>
    <t>csg_pre_red</t>
  </si>
  <si>
    <t>csg_ij_ded</t>
  </si>
  <si>
    <t>mmid_p_0_1</t>
  </si>
  <si>
    <t>mmid_s_0_</t>
  </si>
  <si>
    <t>mmid_p_0_</t>
  </si>
  <si>
    <t>Loi 2011-1997 du 28/12/2011 de finances pour 2012</t>
  </si>
  <si>
    <t>css_i65_s_0_1</t>
  </si>
  <si>
    <t>css_s65_s_0_1</t>
  </si>
  <si>
    <t>css_p_0_1</t>
  </si>
  <si>
    <t>am_s_0_1</t>
  </si>
  <si>
    <t>am_s_0_</t>
  </si>
  <si>
    <t>am_pens</t>
  </si>
  <si>
    <t>am_cho</t>
  </si>
  <si>
    <t>cnav_s_0_1</t>
  </si>
  <si>
    <t>cnav_p_0_1</t>
  </si>
  <si>
    <t>cnav_s_0_</t>
  </si>
  <si>
    <t>cnav_p_0_</t>
  </si>
  <si>
    <t>veuv_s_0_1</t>
  </si>
  <si>
    <t>veuv_p_0_</t>
  </si>
  <si>
    <t>veuv_s_0_</t>
  </si>
  <si>
    <r>
      <t>Sources</t>
    </r>
    <r>
      <rPr>
        <sz val="11"/>
        <rFont val="Calibri"/>
        <family val="2"/>
      </rPr>
      <t xml:space="preserve">: </t>
    </r>
  </si>
  <si>
    <r>
      <t>Note</t>
    </r>
    <r>
      <rPr>
        <sz val="11"/>
        <rFont val="Calibri"/>
        <family val="2"/>
      </rPr>
      <t xml:space="preserve">: </t>
    </r>
  </si>
  <si>
    <r>
      <t>Note</t>
    </r>
    <r>
      <rPr>
        <sz val="11"/>
        <color indexed="8"/>
        <rFont val="Calibri"/>
        <family val="2"/>
      </rPr>
      <t xml:space="preserve">: </t>
    </r>
  </si>
  <si>
    <t>csa_p_0_</t>
  </si>
  <si>
    <t>fam_p_0_1</t>
  </si>
  <si>
    <t>fam_p_0_</t>
  </si>
  <si>
    <t>chom_s_0_1</t>
  </si>
  <si>
    <t>chom_s_1_4</t>
  </si>
  <si>
    <t>chom_p_0_1</t>
  </si>
  <si>
    <t>chom_p_1_4</t>
  </si>
  <si>
    <t>ags_p_0_4</t>
  </si>
  <si>
    <t>agff_s_0_1</t>
  </si>
  <si>
    <t>agff_s_1_4</t>
  </si>
  <si>
    <t>agff_p_0_1</t>
  </si>
  <si>
    <t>agff_p_1_4</t>
  </si>
  <si>
    <t>csg_ij</t>
  </si>
  <si>
    <r>
      <t>La participation des employeurs à l'</t>
    </r>
    <r>
      <rPr>
        <sz val="11"/>
        <color indexed="8"/>
        <rFont val="Calibri"/>
        <family val="2"/>
      </rPr>
      <t>effort</t>
    </r>
    <r>
      <rPr>
        <sz val="11"/>
        <color indexed="63"/>
        <rFont val="Calibri"/>
        <family val="2"/>
      </rPr>
      <t> de </t>
    </r>
    <r>
      <rPr>
        <sz val="11"/>
        <color indexed="8"/>
        <rFont val="Calibri"/>
        <family val="2"/>
      </rPr>
      <t>construction</t>
    </r>
    <r>
      <rPr>
        <sz val="11"/>
        <color indexed="63"/>
        <rFont val="Calibri"/>
        <family val="2"/>
      </rPr>
      <t> (PEEC) ou le "1% logement", rebaptisé en 2010 "Action logement" (www.actionlogement.fr).</t>
    </r>
  </si>
  <si>
    <t>Salarié</t>
  </si>
  <si>
    <t>arrco_ap97_s_1_3</t>
  </si>
  <si>
    <t>arrco_ap97_p_1_3</t>
  </si>
  <si>
    <t>Entreprises avant 01/01/1981</t>
  </si>
  <si>
    <t>Entreprises après 01/01/1981</t>
  </si>
  <si>
    <t>Tranche B (entre 1 et 4 PSS)</t>
  </si>
  <si>
    <t>Tranche C (entre 4 et 8 PSS)</t>
  </si>
  <si>
    <t>Les taux contractuels définissent les points de retraite acquis par les cotisations. Les taux d'appel appliqués aux taux contractuels définissent les taux effectifs.</t>
  </si>
  <si>
    <t>Accord AGIRC-ARRCO du 25/04/1996</t>
  </si>
  <si>
    <t>Accord du 24/03/1988</t>
  </si>
  <si>
    <t>Tranche B (avant 81)</t>
  </si>
  <si>
    <t>Tranche B (depuis 81)</t>
  </si>
  <si>
    <t>agirc81_s_1_4</t>
  </si>
  <si>
    <t>agirc81_p_1_4</t>
  </si>
  <si>
    <t>Accord AGIRC-ARRCO du 13/11/2003</t>
  </si>
  <si>
    <t>Accord AGIRC du 09/02/1994</t>
  </si>
  <si>
    <t>Délais de 2 ans pour cotiser à 12% pour les entreprises créés entre le 01/01/1981 et le 01/01/1983.</t>
  </si>
  <si>
    <t>Source</t>
  </si>
  <si>
    <t>Histoire de la sécurité sociale, p. 315.</t>
  </si>
  <si>
    <t>Convention AGIRC du 14/03/1947</t>
  </si>
  <si>
    <t>Clause spéciale pour les entreprises créées entre le 01/01/81 et le 31/12/83 = taux minimum de 12 % appelé à 110% (4,40% salarié, 8,80% employeur) à l'expiration des deux années civiles suivant la création .</t>
  </si>
  <si>
    <t xml:space="preserve"> Pour les entreprises créées depuis le 01/01/84 = taux minimum de 12% appelé à 110% (4,40% salarié, 8,80% employeur).</t>
  </si>
  <si>
    <t xml:space="preserve">BSP 1988: "Cotisation obligatoire sur la tranche C depuis le 01/01/88 pour les entreprises affiliées à CCSBTP, IRCASUP et IRICASE (taux contractuel) ; au 01/01/91 pour toutes les entreprises". </t>
  </si>
  <si>
    <t>De 1 à 4 PSS</t>
  </si>
  <si>
    <t>Circulaire AGIRC 2010-5-DF du 29/07/2010</t>
  </si>
  <si>
    <t>apec_s_0_4</t>
  </si>
  <si>
    <t>apec_p_0_4</t>
  </si>
  <si>
    <t>Suppression de la cotisation forfaitaire.</t>
  </si>
  <si>
    <t>Forfait annuel</t>
  </si>
  <si>
    <t>Circulaire Commune 2009 - 30 - DRE du 16/12/2009</t>
  </si>
  <si>
    <t>Circulaire Commune 2005 - 19 - DRE du 13/12/2005</t>
  </si>
  <si>
    <t>apec_s_f</t>
  </si>
  <si>
    <t>apec_p_f</t>
  </si>
  <si>
    <t>La convention du 18 novembre 1966 et ses avenants successifs ont été étendus, en application de l'article L. 133-8, par arrêtés des 13 août 1974 et 16 février 1976.</t>
  </si>
  <si>
    <t xml:space="preserve">avenants no 1 du 3 janvier 1969, no 2 du 9 juin 1969, no 3 du 10 avril 1973, no 4 du 21 décembre 1973, no 5 du 17 novembre 1975, </t>
  </si>
  <si>
    <t>Le forfait annuel est dû pour les personnels présent au 31 mars de l'année.</t>
  </si>
  <si>
    <t>Le forfait annuel dépend du PSS (0,0006*PSS partagé en 40/60) mais la règle des arrondis semble variable dans le temps (en jaune les chiffres calculés non vérifiés)</t>
  </si>
  <si>
    <t>Non vérifié</t>
  </si>
  <si>
    <t>Protocole d'accord Agirc-Apec du 30 décembre 1975.</t>
  </si>
  <si>
    <t>Tranche C (avant 81)</t>
  </si>
  <si>
    <t>Tranche C (après 81)</t>
  </si>
  <si>
    <t>agirc81_s_4_8</t>
  </si>
  <si>
    <t>agirc81_p_4_8</t>
  </si>
  <si>
    <t>Salaire sous 8 PSS</t>
  </si>
  <si>
    <t>Taux Guyane</t>
  </si>
  <si>
    <t>Taux Guadeloupe, Martinique, Réunion</t>
  </si>
  <si>
    <t>Pas de vérification du taux dans les DOM pour les années anciennes.</t>
  </si>
  <si>
    <t>Référence</t>
  </si>
  <si>
    <t>Loi 83-1179 de finances du 29/12/1983, art. 33</t>
  </si>
  <si>
    <t>retpens_pu_s</t>
  </si>
  <si>
    <t>tximp_pu_p</t>
  </si>
  <si>
    <t>txexp_civ_p</t>
  </si>
  <si>
    <t>txexp_ati_p</t>
  </si>
  <si>
    <t>txexp_mil_p</t>
  </si>
  <si>
    <t>fds_s_0_4</t>
  </si>
  <si>
    <t>rafp_s</t>
  </si>
  <si>
    <t>rafp_p</t>
  </si>
  <si>
    <t xml:space="preserve">Ensemble des rémunérations soumis à CSG mais non soumis à la cotisation vieillesse du régime de base, </t>
  </si>
  <si>
    <t>NBI: Nouvelle Bonification Indiciaire</t>
  </si>
  <si>
    <t>cnracl_s_ti</t>
  </si>
  <si>
    <t>cnracl_s_nbi</t>
  </si>
  <si>
    <t>cnracl_p</t>
  </si>
  <si>
    <t xml:space="preserve">ATIACL: Allocation temporaire d’invalidité, créée, à titre facultatif en 1961 (article 6 de la loi de finances n°61-1393 du 20.12.1961), puis, à titre obligatoire, en 1969 </t>
  </si>
  <si>
    <t xml:space="preserve">(article 6 de la loi n°69-1137 du 20.12.1969) pour la « couverture » accident de travail des agents permanents des collectivités locales et de leurs établissements publics, </t>
  </si>
  <si>
    <t>affiliés à la Caisse nationales de retraites des agents des collectivités locales (CNRACL). </t>
  </si>
  <si>
    <t>Vérifier les assiettes!</t>
  </si>
  <si>
    <t>ircantec_s_0_1</t>
  </si>
  <si>
    <t>ircantec_p_0_1</t>
  </si>
  <si>
    <t>ircantec_s_1_8</t>
  </si>
  <si>
    <t>ircantec_p_1_8</t>
  </si>
  <si>
    <t>Tranche B (1-4,75 puis 1 à 8 PSS)</t>
  </si>
  <si>
    <t>ircantec_p_1_4_75</t>
  </si>
  <si>
    <t>ircantec_s_1_4_75</t>
  </si>
  <si>
    <t>taxsal1</t>
  </si>
  <si>
    <t>taxsal_maj1</t>
  </si>
  <si>
    <t>taxsal_maj2</t>
  </si>
  <si>
    <t>taxsal_guy</t>
  </si>
  <si>
    <t>taxsal_mgr</t>
  </si>
  <si>
    <t>taxsal_plaf1</t>
  </si>
  <si>
    <t>taxsal_plaf2</t>
  </si>
  <si>
    <t>Voir rapport Sénat 2001 pour détail historique.</t>
  </si>
  <si>
    <t>Employeur sur tout salaire</t>
  </si>
  <si>
    <t>Notes :</t>
  </si>
  <si>
    <t>Loi 91-716 du 26/07/91, art. 26</t>
  </si>
  <si>
    <t>Loi de finances 1989, art. 86 Loi 88-1149 du 23/12/88</t>
  </si>
  <si>
    <t>Loi de finances 1986, art. 82-II et III. Loi 86-1317 du 30/12/86</t>
  </si>
  <si>
    <t>Tout employeur</t>
  </si>
  <si>
    <t>Entreprises de plus de 20 salariés</t>
  </si>
  <si>
    <t>Au-dessus du PSS</t>
  </si>
  <si>
    <t>fnal_p20_0_1</t>
  </si>
  <si>
    <t>fnal_p20_1_</t>
  </si>
  <si>
    <t>Les employeurs de plus de 20 salariés relevant du régime agricole sont exclus de la cotisation supplémentaire.</t>
  </si>
  <si>
    <t>Loi 2010-1657 de finances pour 2011 du 29/12/2010, art. 209</t>
  </si>
  <si>
    <t>Employeur (tout salaire)</t>
  </si>
  <si>
    <t>Moins de 10 salariés</t>
  </si>
  <si>
    <t>De 10 à 20 salariés</t>
  </si>
  <si>
    <t>Plus de 20 salariés</t>
  </si>
  <si>
    <t xml:space="preserve">Convention et Règlement UNEDIC du 01/01/93 agréés par l'arrêté du 04/01/93 (JO 05/01/93). Avenant n°1 du 30/12/92 (agréé JO 28/01/93). </t>
  </si>
  <si>
    <t>Accord du 22 juillet 1993. Avenant n°3 du 28/07/93 (JO 20/08/93). Convention et Règlement UNEDIC du 01/01/94 agréés par arrêté du 04/01/94 (JO 08/01/94)</t>
  </si>
  <si>
    <t>Référence?</t>
  </si>
  <si>
    <t>Avenant A 56 du 05/02/1974</t>
  </si>
  <si>
    <t>Augmentation du taux de 0,04% à 0,06%.</t>
  </si>
  <si>
    <t>Protocole d'accord Agirc-Apec du 30/12/1975.</t>
  </si>
  <si>
    <t>Instauration du versement forfaitaire.</t>
  </si>
  <si>
    <t>Convention APEC du 18/11/1966.</t>
  </si>
  <si>
    <t>www.legislation.cnav.fr et Journal Officiel via www.legifrance.gouv.fr</t>
  </si>
  <si>
    <t>Avant 1945, il s'agit des assurances sociales qui ne sont obligatoires que pour une petite partie de la population.</t>
  </si>
  <si>
    <t>En 1930, il existait 5 catégories et des taux différents pour les catégories 1-4 et 5.</t>
  </si>
  <si>
    <t>La catégorie 5 était à 4,44% contre 4% pour les autres.</t>
  </si>
  <si>
    <t>Décision du régime local du 26/10/1998 (Avis publié au JO)</t>
  </si>
  <si>
    <t>Décision du régime local du 27/03/2000 (Avis publié au JO)</t>
  </si>
  <si>
    <t>Journalistes</t>
  </si>
  <si>
    <t>abat_journaliste</t>
  </si>
  <si>
    <t>Artistes du spectacles</t>
  </si>
  <si>
    <t>abat_artiste</t>
  </si>
  <si>
    <t> Arrêté du 27/01/1960</t>
  </si>
  <si>
    <t>Décision du régime local du 28/11/2011 (Avis publié au JO)</t>
  </si>
  <si>
    <t> Arrêté du 26/03/1987</t>
  </si>
  <si>
    <t>Médecins temps partiel</t>
  </si>
  <si>
    <t>Convention et règlement Unedic du 01/01/90 agréés par arrêté du 14/05/90 (JO 15/05/90). Protocole d'accord du 22/12/89 - Circ. 90-08 du 6 juin 1990</t>
  </si>
  <si>
    <t>Décision du conseil administration du 27/11/1974.</t>
  </si>
  <si>
    <t>Décision du conseil administration du 04/12/1973.</t>
  </si>
  <si>
    <t>Circulaire Unedic 2007-02</t>
  </si>
  <si>
    <t>L'Association pour l'emploi des cadres (APEC) a été mise en place par la convention du 18 novembre 1966.</t>
  </si>
  <si>
    <t>La cotisation APEC est recouvrée par l'AGIRC.</t>
  </si>
  <si>
    <t>Avenant A75 du 26/06/1978 (non agréé).</t>
  </si>
  <si>
    <t>Avenant A99 du 15/06/1983 agréé par l'arrêté du 14/03/1987.</t>
  </si>
  <si>
    <t>Intégration des régimes de l'IRCASUP, de l'IRICASE, de la CCSBTP. Période de transition de 3 ans dans l'application du taux obligatoire.</t>
  </si>
  <si>
    <t>BSP : Fin de la clause spéciale pour les entreprises créées après le 01/01/1981.</t>
  </si>
  <si>
    <t>Sources :</t>
  </si>
  <si>
    <t>Barème social périodique; Guide Agirc envoyé par le centre de document de l'Agirc.</t>
  </si>
  <si>
    <t>Compromis du 25 juin 1990 (Dupeyroux 1993, p. 791)</t>
  </si>
  <si>
    <t>Convention et règlement Unedic du 24/02/84 agréés par arrêté du 28/03/84</t>
  </si>
  <si>
    <t>asf_s_0_1</t>
  </si>
  <si>
    <t>asf_p_0_1</t>
  </si>
  <si>
    <t>asf_s_1_4</t>
  </si>
  <si>
    <t>asf_p_1_4</t>
  </si>
  <si>
    <t>L'Association pour la Gestion du Fonds de Financement de l'AGIRC et de l'ARRCO (AGFF) remplace depuis le 1er avril 2001, l'Association pour la structure Financière (ASF).</t>
  </si>
  <si>
    <t>L'ASF était perçue par les ASSEDIC quand l'AGFF est perçue par les régimes complémentaires AGIRC-ARRCO.</t>
  </si>
  <si>
    <t>L'Association pour la gestion de la structure financière (ASF) a eu pour mission:</t>
  </si>
  <si>
    <t>- le financement des garanties de ressources</t>
  </si>
  <si>
    <t>- le financement de l'abaissement de l'âge de la retraite des régimes compl. ARGIC - ARCCO</t>
  </si>
  <si>
    <t>abat_medecin</t>
  </si>
  <si>
    <t>Salaire sous PSS</t>
  </si>
  <si>
    <t>Application de l'abattement journaliste à plus de cotisations (?)</t>
  </si>
  <si>
    <t>Cotisation déplafonnée avec réduction des taux.</t>
  </si>
  <si>
    <t>Le mode de calcul dépend de la taille de l'entreprise:</t>
  </si>
  <si>
    <t>Moins de 10 salariés: tarification collective</t>
  </si>
  <si>
    <t>Entre 10 et 249 salariés: tarification mixte</t>
  </si>
  <si>
    <t>Plus de 250 salariés: tarification individuelle réelle</t>
  </si>
  <si>
    <t>Voir la nomenclature des risques établie par l'arrêté du 17 octobre 1995.</t>
  </si>
  <si>
    <t>vt_75</t>
  </si>
  <si>
    <t>vt_92</t>
  </si>
  <si>
    <t>vt_93</t>
  </si>
  <si>
    <t>vt_91</t>
  </si>
  <si>
    <t>vt_94</t>
  </si>
  <si>
    <t>vt_lyon</t>
  </si>
  <si>
    <t>vt_marseille</t>
  </si>
  <si>
    <t>vt_toulouse</t>
  </si>
  <si>
    <t>vt_beb</t>
  </si>
  <si>
    <t>Essonne</t>
  </si>
  <si>
    <t>Hauts-de-seine</t>
  </si>
  <si>
    <t>Seine-Saint-Denis</t>
  </si>
  <si>
    <t>Val-de-Marne</t>
  </si>
  <si>
    <t>vt_95</t>
  </si>
  <si>
    <t>Val-d'Oise</t>
  </si>
  <si>
    <t>Assiette: sous PSS jusqu'en 1992, puis salaire déplafonné.</t>
  </si>
  <si>
    <t>Loi 97-1164  de FSS du 19/12/1997</t>
  </si>
  <si>
    <t>Ordonnance 96-51 du 24/01/96</t>
  </si>
  <si>
    <t>Assiette :</t>
  </si>
  <si>
    <t>Toutes les contributions versées à un organisme tiers pour financer des prestations de prévoyance complétant celles servies par les régimes de base de Sécurité sociale.</t>
  </si>
  <si>
    <t>crds</t>
  </si>
  <si>
    <t>CRDS</t>
  </si>
  <si>
    <t>mmid_red65_s_0_1</t>
  </si>
  <si>
    <t>mmid_s_0_1</t>
  </si>
  <si>
    <t>Réduction &gt; 65 ans</t>
  </si>
  <si>
    <t>agff_s_1_3</t>
  </si>
  <si>
    <t>agff_p_1_3</t>
  </si>
  <si>
    <t>Accord Arrco-Agirc du 10 février 2001, ch. III</t>
  </si>
  <si>
    <t>arrco_s_1_3</t>
  </si>
  <si>
    <t>arrco_p_1_3</t>
  </si>
  <si>
    <t>L’assiette des cotisations dues au titre des prestations servies par le régime général est constituée par le traitement soumis à retenue pour pension de l’agent, soit :</t>
  </si>
  <si>
    <t>le traitement indiciaire brut (TIB),</t>
  </si>
  <si>
    <t>la nouvelle bonification indiciaire (NBI).</t>
  </si>
  <si>
    <t>atiacl_p</t>
  </si>
  <si>
    <t>fccpa_p</t>
  </si>
  <si>
    <t>feh_p</t>
  </si>
  <si>
    <t>Abattement</t>
  </si>
  <si>
    <t>Sous 4PSS</t>
  </si>
  <si>
    <t>Au-dessus de 4 PSS</t>
  </si>
  <si>
    <t>csg_abt_0_4</t>
  </si>
  <si>
    <t>csg_abt_4_</t>
  </si>
  <si>
    <t>Convention et règlement UNEDIC du 01/01/94 agréés par arrêté du 04/01/94</t>
  </si>
  <si>
    <t>Protocole d'accord du 5 décembre 1991 (avenants n° 1 et 8 du 13/12/91, agréés)</t>
  </si>
  <si>
    <t>vt_p_0_1</t>
  </si>
  <si>
    <t>vt_p_0_</t>
  </si>
  <si>
    <t>Tout salaire</t>
  </si>
  <si>
    <t>appren_am_p_0_</t>
  </si>
  <si>
    <t>Loi de finance pour 2005, art. 37</t>
  </si>
  <si>
    <t>Loi 93-121 du 27/01/1993, art. 92</t>
  </si>
  <si>
    <t>Cotisation supplémentaire</t>
  </si>
  <si>
    <t>Cotisation formation alternée</t>
  </si>
  <si>
    <t>Salaires CDD</t>
  </si>
  <si>
    <t>Contrats d'insertion en alternance (moins de 10 salariés)</t>
  </si>
  <si>
    <t>apprensup_p_0_</t>
  </si>
  <si>
    <t>Contribution supplémentaire à l'apprentissage (CSA)</t>
  </si>
  <si>
    <t xml:space="preserve"> Entreprises de plus de 250 salariés</t>
  </si>
  <si>
    <t>Modulation du taux de la CSA en fonction de l'effectif en alternance.</t>
  </si>
  <si>
    <t>Loi du  24/11/2009, art. 27</t>
  </si>
  <si>
    <t>Loi du 29/07/2011 de finances rectificative pour 2011</t>
  </si>
  <si>
    <t>Cotisation exceptionnelle supplémentaire de 0,1% des salaires de 1976 majorés de 6,5%, à payer avant le 15 septembre 1977.</t>
  </si>
  <si>
    <t xml:space="preserve">Cotisation exceptionnelle supplémentaire de 0,1% des salaires de 1978 majorés de 8%, à payer avant le 15 septembre 1979 (). </t>
  </si>
  <si>
    <t>Loi 78-1239 du 29/12/78</t>
  </si>
  <si>
    <t>Loi 80-30 de finances pour 1980 du 18/01/80, art. 21</t>
  </si>
  <si>
    <t>idem que précédemment.</t>
  </si>
  <si>
    <t>La taxe d'apprentissage est créée par la loi de finances du 13 juillet 1925.</t>
  </si>
  <si>
    <t>Alsace-Moselle</t>
  </si>
  <si>
    <t>apprencda_p_0_</t>
  </si>
  <si>
    <t>Contribution au développement de l'apprentissage</t>
  </si>
  <si>
    <t>Employeur: tout salaire</t>
  </si>
  <si>
    <t>apprencsa_p_0_</t>
  </si>
  <si>
    <t>altern_m10_p_0_</t>
  </si>
  <si>
    <t>formcdd_p_0_</t>
  </si>
  <si>
    <t>Loi 90-86 du 23/01/1990</t>
  </si>
  <si>
    <t>De 10 à 19 salariés</t>
  </si>
  <si>
    <t>Ordonnance 2005-895 du 02/08/2005</t>
  </si>
  <si>
    <t>cons_p20_0_</t>
  </si>
  <si>
    <t>cons_p10_0_</t>
  </si>
  <si>
    <t>(i.e. primes et indemnités) sous plafond de 20% du traitement indicaire brut de l'année.</t>
  </si>
  <si>
    <r>
      <t xml:space="preserve">Annexe au Projet de loi de Finances pour 2011, </t>
    </r>
    <r>
      <rPr>
        <i/>
        <sz val="11"/>
        <color indexed="8"/>
        <rFont val="Calibri"/>
        <family val="2"/>
      </rPr>
      <t>Rapport sur les pensions de retraite de la Fonction publique,</t>
    </r>
    <r>
      <rPr>
        <sz val="11"/>
        <color indexed="8"/>
        <rFont val="Calibri"/>
        <family val="2"/>
      </rPr>
      <t xml:space="preserve"> (Tableau page 26).</t>
    </r>
  </si>
  <si>
    <t>ATI: Allocations temporaires d'invalidité</t>
  </si>
  <si>
    <t>Décret 2012-37 du 11/01/2012</t>
  </si>
  <si>
    <t>Décret 2009-824 du 03/07/2009</t>
  </si>
  <si>
    <t>Décret 2008-1016 du 02/10/2008</t>
  </si>
  <si>
    <t>Décret 2008-622 du 27/06/2008</t>
  </si>
  <si>
    <t>Décret 2008-198 du 27/02/2008</t>
  </si>
  <si>
    <t>Décret 2007-96 du 25/01/2007</t>
  </si>
  <si>
    <t>Décret 2006-1283 du 19/10/2006</t>
  </si>
  <si>
    <t>Décret 2006-759 du 29/06/2006</t>
  </si>
  <si>
    <t>http://www.fonds-de-solidarite.fr</t>
  </si>
  <si>
    <t>Décret 2011-192 du 18/02/2011</t>
  </si>
  <si>
    <t>Journalistes: Certains taux au droit commun, d'autres aux taux réduits (cf Lefebvre social 2009, p679</t>
  </si>
  <si>
    <t>Décret 2011-2037 du 29/12/2011</t>
  </si>
  <si>
    <t>L'assiette est le traitement brut des agents (exclut les indemnités et primes).</t>
  </si>
  <si>
    <t xml:space="preserve">Décret 2003-51 du 17/01/2003 </t>
  </si>
  <si>
    <t>Décret 96-1151 du 26/12/1996, art. 6</t>
  </si>
  <si>
    <t>Décret 91-615 du 28/06/1991, art. 1</t>
  </si>
  <si>
    <t>Décret 88-795 du 22/06/1988, art. 1</t>
  </si>
  <si>
    <t>Décret 85-1354 du 17/12/1985, art. 1</t>
  </si>
  <si>
    <t xml:space="preserve"> Loi DMOS du 13/01/89 (JO 14/01/89).</t>
  </si>
  <si>
    <t xml:space="preserve">Décret 89-48 du 27/01/1989 </t>
  </si>
  <si>
    <t xml:space="preserve">Décret 67-850 du 30/09/1967 </t>
  </si>
  <si>
    <t>Tout traitement</t>
  </si>
  <si>
    <t>Décret 70-682 du 30/07/1970</t>
  </si>
  <si>
    <t>Décret 75-1270 du 29/12/1975</t>
  </si>
  <si>
    <t>Décret 76-896 du 29/09/1976</t>
  </si>
  <si>
    <t>Décret 78-1215 du 26/12/1978</t>
  </si>
  <si>
    <t>Décret 81-1015 du 13/11/1981</t>
  </si>
  <si>
    <t>Décret 83-1196 du 30/12/1983</t>
  </si>
  <si>
    <t>FP Etat</t>
  </si>
  <si>
    <t>FP hospitaliers/collectivités locales</t>
  </si>
  <si>
    <t>mmid_e_p_0_1</t>
  </si>
  <si>
    <t>mmid_e_s_0_1</t>
  </si>
  <si>
    <t>mmid_e_p_0_</t>
  </si>
  <si>
    <t>mmid_e_s_0_</t>
  </si>
  <si>
    <t xml:space="preserve">Décret 97-1249 du 29/12/1997, art. 5 </t>
  </si>
  <si>
    <t>Décret 97-1249 du 29/12/1997, art. 8</t>
  </si>
  <si>
    <t xml:space="preserve">Décret 85-1354 du 17/12/1985, art. </t>
  </si>
  <si>
    <t>mmid_h_p_0_1</t>
  </si>
  <si>
    <t>mmid_h_s_0_1</t>
  </si>
  <si>
    <t>mmid_h_p_0_</t>
  </si>
  <si>
    <t>mmid_h_s_0_</t>
  </si>
  <si>
    <t>Décret 96-1151 du 26/12/1996, art. 8</t>
  </si>
  <si>
    <t>Décret 91-615 du 28/06/1991, art. 4</t>
  </si>
  <si>
    <t>Décret 88-795 du 22/06/1988, art. 4</t>
  </si>
  <si>
    <t>Décret 83-1196 du 30/12/1983, art. 5</t>
  </si>
  <si>
    <t>Assiettes des cotisations du secteur public</t>
  </si>
  <si>
    <t>CSG</t>
  </si>
  <si>
    <t>Assiette</t>
  </si>
  <si>
    <t>Tous revenus - abattement</t>
  </si>
  <si>
    <t>Allocation Fam</t>
  </si>
  <si>
    <t>FNAL (plaf)</t>
  </si>
  <si>
    <t>FNAL sup plaf</t>
  </si>
  <si>
    <t>FNAL sup (deplaf)</t>
  </si>
  <si>
    <t>CSA</t>
  </si>
  <si>
    <t>Maladie</t>
  </si>
  <si>
    <t>Retraite</t>
  </si>
  <si>
    <t>RAFP</t>
  </si>
  <si>
    <t>Traitement indiciaire + NBI</t>
  </si>
  <si>
    <t>FDS</t>
  </si>
  <si>
    <t>Assiettes des cotisations/contributions</t>
  </si>
  <si>
    <t>La date effective est celle du JO.</t>
  </si>
  <si>
    <t>Décret 91-613 du 28/06/1991</t>
  </si>
  <si>
    <t xml:space="preserve">Max[Ts revenus - (traitement indiciaire + NBI),20% traitement] </t>
  </si>
  <si>
    <t>Rémunération nette = Ts revenus - cotisations salariales secu (retraite) if traitement &gt; indice 302</t>
  </si>
  <si>
    <t>Le seuil d'assujetissement est l'indice majoré 302 (en 2012); indice 296 (Article R5423-52 du code du Travail).</t>
  </si>
  <si>
    <t>Loi 82-939 du 04/11/1982, art. 4</t>
  </si>
  <si>
    <t>1982: indice nouveau majoré 248</t>
  </si>
  <si>
    <t>1987: traitement annuel net afférant à l'indice brut 259</t>
  </si>
  <si>
    <t>1998: traitement afférant à l'indice 296</t>
  </si>
  <si>
    <t>2006: indice brut 296 correspond à l'indice majoré 288</t>
  </si>
  <si>
    <t>Valeur annuelle point FP</t>
  </si>
  <si>
    <t>Indice majoré de référence</t>
  </si>
  <si>
    <t>Traitement brut annuel</t>
  </si>
  <si>
    <t>Référence à l'Indice Brut 296 loi 97-1239, art. 30</t>
  </si>
  <si>
    <t>Conversion en Euros</t>
  </si>
  <si>
    <t>le TB annuel est arrondi au centime, et le Traitement mensuel non arrondi et 2 chiffres après la virgule</t>
  </si>
  <si>
    <t>confirmation avec le JO- valeur du point 4 chiffres après la virgule</t>
  </si>
  <si>
    <t>Règles d'arrondi:</t>
  </si>
  <si>
    <t>Décret 94-599 du 15/07/1994</t>
  </si>
  <si>
    <t xml:space="preserve">Décret 93-1317 du 20/12/1993 </t>
  </si>
  <si>
    <t>Pour les années 1982-2006, document envoyé par le Fonds de solidarité.</t>
  </si>
  <si>
    <t>Toutes les rémunérations moins les cotisations salariés de sécurité sociale (essentiellement les cotisations retraites).</t>
  </si>
  <si>
    <t>L'assiette de la CRDS est similaire à celle de la CSG, en particulier même abattement pour les revenus d'activité</t>
  </si>
  <si>
    <t>Tout employeur (bureaux)</t>
  </si>
  <si>
    <t>Antoine Bozio, antoine.bozio@ipp.eu</t>
  </si>
  <si>
    <t>Julien Grenet, julien.grenet@ipp.eu</t>
  </si>
  <si>
    <t>Roland Rathelot, roland.rathelot@ipp.eu</t>
  </si>
  <si>
    <t>I. Plafond de la Sécurité Sociale</t>
  </si>
  <si>
    <t>Salaire minimum garanti - SMIG (1950-1969)</t>
  </si>
  <si>
    <t>Garanties minimales de ressources - GMR (2000-2004)</t>
  </si>
  <si>
    <t>II. Salaire minimum</t>
  </si>
  <si>
    <t>smic_h</t>
  </si>
  <si>
    <t>htp</t>
  </si>
  <si>
    <t>smic_m</t>
  </si>
  <si>
    <t>Smic brut (horaire)</t>
  </si>
  <si>
    <t>Heures temps plein</t>
  </si>
  <si>
    <t>Smic brut (mensuel)</t>
  </si>
  <si>
    <t>Décret 2011-1926 du 22/12/2011</t>
  </si>
  <si>
    <t>Arrêté du 29/11/2011</t>
  </si>
  <si>
    <t>Décret 2010-1584 du 17/12/2010</t>
  </si>
  <si>
    <t>Décret 2009-1584 du 17/12/2009</t>
  </si>
  <si>
    <t>Décret 2009-800 du 24/06/2009</t>
  </si>
  <si>
    <t>Décret 2008-617 du 27/06/2008</t>
  </si>
  <si>
    <t>Arrêté du 25/04/2008</t>
  </si>
  <si>
    <t>Décret 2007-1052 du 28/06/2007</t>
  </si>
  <si>
    <t>Décret 2006-751 du 29/06/2006</t>
  </si>
  <si>
    <t>Décret 2005-719 du 29/06/2005</t>
  </si>
  <si>
    <t>Décret 2004-633 du 01/07/2004</t>
  </si>
  <si>
    <t>Décret 2003-564 du 27/06/2003</t>
  </si>
  <si>
    <t>Décret 2002-941 du 25/06/2002</t>
  </si>
  <si>
    <t>Décret 2001-554 du 28/06/2001</t>
  </si>
  <si>
    <t>Décret 2000-589 du 29/06/2000</t>
  </si>
  <si>
    <t>Attention : passage aux 35 heures qui complique les choses. Existence d'un régime transitoire et d'un régime définitif pour les entreprises de plus de 20 salariés. Pour les entreprises de moins de 20 salariés, ancien système. Le Smic donné ici correspond au Smic mensuel pour 39 heures dans l'ancien système.</t>
  </si>
  <si>
    <t>Décret 99-546 du 01/07/1999</t>
  </si>
  <si>
    <t>Décret 98-518 du 24/06/1998</t>
  </si>
  <si>
    <t>Décret 97-731 du 26/06/1997</t>
  </si>
  <si>
    <t>Décret 96-571 du 26/06/1996</t>
  </si>
  <si>
    <t>Décret 95-1312 du 20/12/1995</t>
  </si>
  <si>
    <t>Décret 95-824 du 28/06/1995</t>
  </si>
  <si>
    <t>Décret 94-546 du 30/06/1994</t>
  </si>
  <si>
    <t>Pour une durée hebdomadaire de 39h sur 52 semaines = 169 h/mois (autres durées possibles)</t>
  </si>
  <si>
    <t>Décret 93-884 du 05/07/1993</t>
  </si>
  <si>
    <t>Décret 92-600 du 01/07/1992</t>
  </si>
  <si>
    <t>Arrêté du 27/02/1992</t>
  </si>
  <si>
    <t>Décret 91-616 du 27/06/1991</t>
  </si>
  <si>
    <t>Arrêté du 29/11/1990</t>
  </si>
  <si>
    <t>Décret 90-532 du 29/06/1990</t>
  </si>
  <si>
    <t>Arrêté du 29/03/1990</t>
  </si>
  <si>
    <t>Décret 89-438 du 29/06/1989</t>
  </si>
  <si>
    <t>Arrêté du 28/02/1989</t>
  </si>
  <si>
    <t>Décret 88-794 du 29/06/1988</t>
  </si>
  <si>
    <t>Arrêté du 30/05/1988</t>
  </si>
  <si>
    <t>Décret 87-491 du 02/07/1987</t>
  </si>
  <si>
    <t xml:space="preserve">Arrêté du 27/02/1987 </t>
  </si>
  <si>
    <t>Décret 86-805 du 05/07/1986</t>
  </si>
  <si>
    <t>Arrêté du 30/05/1986</t>
  </si>
  <si>
    <t>Décret 85-681 du 05/07/1985</t>
  </si>
  <si>
    <t>Arrêté du 29/03/1985</t>
  </si>
  <si>
    <t>Arrêté du 30/10/1984</t>
  </si>
  <si>
    <t>Décret 84-535 du 27/06/1984</t>
  </si>
  <si>
    <t>Décret 84-339 du 07/05/1984</t>
  </si>
  <si>
    <t>Arrêté du 28/12/1983</t>
  </si>
  <si>
    <t>Arrêté du 29/09/1983</t>
  </si>
  <si>
    <t>Décret 83-565 du 30/06/1983</t>
  </si>
  <si>
    <t>Arrêté du 31/05/1983</t>
  </si>
  <si>
    <t>Décret 83-153 du 02/03/1983</t>
  </si>
  <si>
    <t xml:space="preserve">Décret 82-1015 du 01/12/1982 </t>
  </si>
  <si>
    <t>Décret 82-555 du 30/06/1982</t>
  </si>
  <si>
    <t>Arrêté du 30/04/1982</t>
  </si>
  <si>
    <t>Décret 82-219 du 27/02/1982</t>
  </si>
  <si>
    <t>Arrêté du 30/12/1981</t>
  </si>
  <si>
    <t>Changement de durée légale du travail le 1er février 1982 : on passe de 40 à 39 heures / semaine. Smic légal pour 39h = 3067,35 F. mais art. 3 de l'Ordonnance 82-41 du 16/01/82 (JO 17/01/82) précise que si l'horaire hebdomadaire est effectivement réduit à 39h, la rémunération mensuelle ne peut être inférieure à 3145,94 F</t>
  </si>
  <si>
    <t>Arrêté du 02/11/1981</t>
  </si>
  <si>
    <t>Arrêté du 07/09/1981</t>
  </si>
  <si>
    <t xml:space="preserve">Décret 81-655 du 05/06/1981 </t>
  </si>
  <si>
    <t xml:space="preserve">Arrêté du 27/02/1981 </t>
  </si>
  <si>
    <t>Décret 80-985 du 05/12/1980</t>
  </si>
  <si>
    <t xml:space="preserve">Arrêté du 29/08/1980 </t>
  </si>
  <si>
    <t>Décret 80-501 du 02/07/1980</t>
  </si>
  <si>
    <t>Arrêté du 29/04/1980</t>
  </si>
  <si>
    <t>Arrêté du 29/02/1980</t>
  </si>
  <si>
    <t>Décret 79-1013 du 28/11/1979</t>
  </si>
  <si>
    <t>Arrêté du 31/08/1979</t>
  </si>
  <si>
    <t>Décret 79-538 du 4/07/1979</t>
  </si>
  <si>
    <t>Arrêté du 30/03/1979</t>
  </si>
  <si>
    <t>Arrêté du 30/11/1978</t>
  </si>
  <si>
    <t>Arrêté du 31/08/1978</t>
  </si>
  <si>
    <t>Décret 78-672 du 28/06/1978</t>
  </si>
  <si>
    <t>Décret 78-576 du 03/05/1978</t>
  </si>
  <si>
    <t>Décret 77-1315 du 30/11/1977</t>
  </si>
  <si>
    <t>Arrêté du 30/09/1977</t>
  </si>
  <si>
    <t>Décret 77-674 du 29/06/1977</t>
  </si>
  <si>
    <t>Arrêté du 28/05/1977</t>
  </si>
  <si>
    <t>Arrêté du 31/03/1977</t>
  </si>
  <si>
    <t>Arrêté du 30/11/1976</t>
  </si>
  <si>
    <t>Arrêté du 30/09/1976</t>
  </si>
  <si>
    <t>Décret 76-570 du 40/06/1976</t>
  </si>
  <si>
    <t>Arrêté du 31/03/1976</t>
  </si>
  <si>
    <t>N.B. : pas le même SMIC dans les DOM-TOM, ici montant pour la métropole.</t>
  </si>
  <si>
    <t>Arrêté du 31/12/1975</t>
  </si>
  <si>
    <t>Pour une durée hebdomadaire de 40h sur 52 semaines = 173 h 1/3 (autres durées possibles)</t>
  </si>
  <si>
    <t>Arrêté du 29/09/1975</t>
  </si>
  <si>
    <t>Décret 75-556 du 02/07/1956</t>
  </si>
  <si>
    <t>Arrêté du 31/05/1975</t>
  </si>
  <si>
    <t>Arrêté du 28/02/1975</t>
  </si>
  <si>
    <t>Arrêté du 29/11/1974</t>
  </si>
  <si>
    <t>Arrêté du 30/08/1974</t>
  </si>
  <si>
    <t>Décret 74-617 du 28/06/1974</t>
  </si>
  <si>
    <t>Décret 74-349 du 30/04/1974</t>
  </si>
  <si>
    <t>Arrêté du 27/02/1974</t>
  </si>
  <si>
    <t>Arrêté du 30/12/1973</t>
  </si>
  <si>
    <t>Arrêté du 28/09/1973</t>
  </si>
  <si>
    <t>Décret 73-583 du 29/06/1973</t>
  </si>
  <si>
    <t>Arrêté du 31/01/1973</t>
  </si>
  <si>
    <t>Décret 72-993 du 31/10/1972</t>
  </si>
  <si>
    <t>Décret 72-544 du 30/06/1972</t>
  </si>
  <si>
    <t>Décret 72-348 du 03/05/1972</t>
  </si>
  <si>
    <t>Arrêté du 30/11/1971</t>
  </si>
  <si>
    <t>Décret 71-509 du 30/06/1971</t>
  </si>
  <si>
    <t>Décret 71-253 du 02/04/1971</t>
  </si>
  <si>
    <t>Décret 71-7 du 06/01/1971</t>
  </si>
  <si>
    <t>Abattement pour les jeunes de moins de 17 ans (-20%) et de moins de 18 ans (-10%). Décret 71-101 du 02/02/1971.</t>
  </si>
  <si>
    <t>Décret 70-566 du 01/07/1970</t>
  </si>
  <si>
    <t>Arrêté du 27/02/1970</t>
  </si>
  <si>
    <t xml:space="preserve">Loi 70-7 du 02/01/70 </t>
  </si>
  <si>
    <t xml:space="preserve">Journal Officiel via www.legifrance.gouv.fr depuis 1990; Insee de 1980 à 1989; site web législation CNAV et www.legifrance.gouv.fr de 1970 à 1980; </t>
  </si>
  <si>
    <t>Barème social périodique entre 1976 et 2001.</t>
  </si>
  <si>
    <t>Smig brut (horaire)</t>
  </si>
  <si>
    <t>Smig brut (mensuel)</t>
  </si>
  <si>
    <t>Zone sans abattement</t>
  </si>
  <si>
    <t>Zone abattement maximale</t>
  </si>
  <si>
    <t>pour 173,33h de travail</t>
  </si>
  <si>
    <t>-</t>
  </si>
  <si>
    <t>Les montants sont exprimés en anciens Francs de 1950 à 1959.</t>
  </si>
  <si>
    <r>
      <rPr>
        <i/>
        <sz val="11"/>
        <rFont val="Calibri"/>
        <family val="2"/>
      </rPr>
      <t>Annuaire Statistique de la France 1971</t>
    </r>
    <r>
      <rPr>
        <sz val="11"/>
        <rFont val="Calibri"/>
        <family val="2"/>
      </rPr>
      <t xml:space="preserve"> de 1966 à 1970; </t>
    </r>
    <r>
      <rPr>
        <i/>
        <sz val="11"/>
        <rFont val="Calibri"/>
        <family val="2"/>
      </rPr>
      <t>Annuaire Statistique de la France 1966</t>
    </r>
    <r>
      <rPr>
        <sz val="11"/>
        <rFont val="Calibri"/>
        <family val="2"/>
      </rPr>
      <t xml:space="preserve"> de 1950 à 1966</t>
    </r>
  </si>
  <si>
    <t>GMR1</t>
  </si>
  <si>
    <t>GMR2</t>
  </si>
  <si>
    <t>GMR3</t>
  </si>
  <si>
    <t>GMR4</t>
  </si>
  <si>
    <t>GMR5</t>
  </si>
  <si>
    <t>RTT av 30/06/99</t>
  </si>
  <si>
    <t>RTT av 30/06/00</t>
  </si>
  <si>
    <t>RTT av 30/06/01</t>
  </si>
  <si>
    <t>RTT av 30/06/02</t>
  </si>
  <si>
    <t>RTT ap 01/07/02</t>
  </si>
  <si>
    <t>Aides incitatives à la RTT (Aubry I)</t>
  </si>
  <si>
    <t>Allègement généralisé de cotisations sociales (1993-2003)</t>
  </si>
  <si>
    <t>Allègement de cotisations sociales des lois Aubry II (2000-2003)</t>
  </si>
  <si>
    <t>III. Contributions sociales</t>
  </si>
  <si>
    <t>IV. Cotisations de Sécurité sociale</t>
  </si>
  <si>
    <t>V. Régime de l'assurance chômage</t>
  </si>
  <si>
    <t>VI. Régimes complémentaires de retraite (secteur privé)</t>
  </si>
  <si>
    <t>VII. Cotisations du secteur public</t>
  </si>
  <si>
    <t>VIII. Autres taxes et participations assises sur les salaires</t>
  </si>
  <si>
    <t>IX. Réduction du temps de travail</t>
  </si>
  <si>
    <t>X. Allègements de charges ciblés sur les bas salaires</t>
  </si>
  <si>
    <t>XI. Fonction publique</t>
  </si>
  <si>
    <t>Accords signés en 1998 et au premier semestre 1999</t>
  </si>
  <si>
    <t>Accords signés au second semestre 1999</t>
  </si>
  <si>
    <t>Accords signés 2000</t>
  </si>
  <si>
    <t>Accords signés 2001</t>
  </si>
  <si>
    <t>Accord1</t>
  </si>
  <si>
    <t>Accord2</t>
  </si>
  <si>
    <t>Accord3</t>
  </si>
  <si>
    <t>Accord4</t>
  </si>
  <si>
    <t>Accord5</t>
  </si>
  <si>
    <t>Annee1</t>
  </si>
  <si>
    <t>Annee2</t>
  </si>
  <si>
    <t>Annee3</t>
  </si>
  <si>
    <t>Annee4</t>
  </si>
  <si>
    <t>Annee5</t>
  </si>
  <si>
    <t>Accord1: Réduction du temps de travail d'au moins 10% assortie d'une augmentation ou préservation de 6% des effectifs concernés</t>
  </si>
  <si>
    <t>Accord2: Réduction du temps de travail d'au moins 15% assortie d'une augmentation ou préservation de 9% des effectifs concernés</t>
  </si>
  <si>
    <t>Accord3: Majoration de l'aide pour les entreprises qui prennent des engagements supplémentaires en terme d'emploi</t>
  </si>
  <si>
    <t>Accord4: Majoration spécifique pour les entreprises dont l'effectif est constitué d'au moins 60% d'ouvriers et d'au moins 70% de salariés de moins de 1,5 smic (signé en 1998)</t>
  </si>
  <si>
    <t>Accord5: Majoration spécifique pour les entreprises dont l'effectif est constitué d'au moins 60% d'ouvriers et d'au moins 70% de salariés de moins de 1,5 smic (signé en 1999)</t>
  </si>
  <si>
    <t>Annexes des décrets 98-494 du 22/06/1998 et 200-84 du 31/01/2000.</t>
  </si>
  <si>
    <t>aubryII1</t>
  </si>
  <si>
    <t>aubryII2</t>
  </si>
  <si>
    <t>aubryII3</t>
  </si>
  <si>
    <t>aubryII4</t>
  </si>
  <si>
    <t>aubryII5</t>
  </si>
  <si>
    <t>aubryII6</t>
  </si>
  <si>
    <t xml:space="preserve">Décret 2001-107 du 5 février 2001 </t>
  </si>
  <si>
    <t>Décret 2000-73 du 28 janvier 2000</t>
  </si>
  <si>
    <t>enf1</t>
  </si>
  <si>
    <t>enf2</t>
  </si>
  <si>
    <t>enf3</t>
  </si>
  <si>
    <t>enf4</t>
  </si>
  <si>
    <t>txenf2</t>
  </si>
  <si>
    <t>txenf3</t>
  </si>
  <si>
    <t>txenf4</t>
  </si>
  <si>
    <t>Décret 2001-895 du 26/09/2001</t>
  </si>
  <si>
    <t>Décret 99-491 du 10/06/1999</t>
  </si>
  <si>
    <t>Décret 85-1148 du 24/10/1985</t>
  </si>
  <si>
    <t>Les montants en euros sont mensuels tandis que les montants en FRF sont annuels.</t>
  </si>
  <si>
    <t>Point d'indice FP</t>
  </si>
  <si>
    <t>Date  d'effet</t>
  </si>
  <si>
    <t>exo1_1</t>
  </si>
  <si>
    <t>exo1_2</t>
  </si>
  <si>
    <t>exo1_3</t>
  </si>
  <si>
    <t>exo1_5</t>
  </si>
  <si>
    <t>exo1_6</t>
  </si>
  <si>
    <t>max</t>
  </si>
  <si>
    <t>tx1</t>
  </si>
  <si>
    <t>tx2</t>
  </si>
  <si>
    <t>0-1,1 smic</t>
  </si>
  <si>
    <t>1,1-1,2 smic</t>
  </si>
  <si>
    <t>1,2-1,3 smic</t>
  </si>
  <si>
    <t>1,3-1,5 smic</t>
  </si>
  <si>
    <t>1,5-1,6 smic</t>
  </si>
  <si>
    <t>Max</t>
  </si>
  <si>
    <t>Taux 2</t>
  </si>
  <si>
    <r>
      <rPr>
        <b/>
        <i/>
        <sz val="11"/>
        <color indexed="8"/>
        <rFont val="Calibri"/>
        <family val="2"/>
      </rPr>
      <t>Barèmes de l'IPP : prélèvements sociaux</t>
    </r>
    <r>
      <rPr>
        <b/>
        <sz val="11"/>
        <color indexed="8"/>
        <rFont val="Calibri"/>
        <family val="2"/>
      </rPr>
      <t>, Institut des politiques publiques, avril 2012.</t>
    </r>
  </si>
  <si>
    <t>Cotisations pour la structure financière ASF (1984-2000)</t>
  </si>
  <si>
    <t>Plafond de la Sécurité Sociale (1930-2012)</t>
  </si>
  <si>
    <t>Salaire minimum de croissance - SMIC (1970-2012)</t>
  </si>
  <si>
    <t>Cotisations SS branche maladie, maternité, invalidité, décès MMID (1967-2012)</t>
  </si>
  <si>
    <t>Cotisations du régime local d'assurance maladie d'Alsace et Moselle MMID-AM (1967-2012)</t>
  </si>
  <si>
    <t>Cotisations SS branche assurance vieillesse (1967-2012)</t>
  </si>
  <si>
    <t>Cotisations pour la structure financière AGFF (2001-2012)</t>
  </si>
  <si>
    <t>Cotisations décès cadres (1947-1979)</t>
  </si>
  <si>
    <t>CSG et CRDS sur les revenus d'activité (1991-2012)</t>
  </si>
  <si>
    <t>CSG et CRDS sur les revenus de remplacement (1991-2012)</t>
  </si>
  <si>
    <t>CRDS (1996-2012)</t>
  </si>
  <si>
    <t>Cotisations SS assurance veuvage (1981-2004)</t>
  </si>
  <si>
    <t>Contributions SS solidarité autonomie (CSA) (2004-2012)</t>
  </si>
  <si>
    <t>Cotisations SS branche famille (1946-2012)</t>
  </si>
  <si>
    <t>Cotisations SS des journalistes, artistes du spectacle et professions médicales (1960-2012)</t>
  </si>
  <si>
    <t>Cotisations assurance chômage (1956-2012)</t>
  </si>
  <si>
    <t>Cotisations de contribution au régime de garantie des salaires (AGS) (1974-2012)</t>
  </si>
  <si>
    <t>Cotisations retraites des non-cadres (ARRCO) (1962-2012)</t>
  </si>
  <si>
    <t>Cotisations retraites des cadres (AGIRC) (1948-2012)</t>
  </si>
  <si>
    <t>Cotisations pour l'Association pour l'emploi des cadres (APEC) (1967-2012)</t>
  </si>
  <si>
    <t>Cotisations retraite exceptionnelle et temporaire (CET) (1997-2012)</t>
  </si>
  <si>
    <t>Cotisations maladie - Fonction publique d'Etat (1967-2012)</t>
  </si>
  <si>
    <t>Cotisations maladie - Fonction publique hospitalière et Collectivités locales (1967-2012)</t>
  </si>
  <si>
    <t>Retenues pour pension (Etat) (1925-2012)</t>
  </si>
  <si>
    <t>Cotisations retraites de l'Etat-employeur (1995-2012)</t>
  </si>
  <si>
    <t>Cotisations au Régime additionnel de la fonction publique (RAFP) (2005-2012)</t>
  </si>
  <si>
    <t>Cotisations à la Caisse nationale de retraite des agents des collectivités locales (CNRACL) (1947-2012)</t>
  </si>
  <si>
    <t>Cotisations à la Retraite complémentaire des agents non titulaires de la Fonction publique et des élus locaux (IRCANTEC) (1971-2012)</t>
  </si>
  <si>
    <t>Cotisations au Fonds de solidarité (FDS) (1982-2012)</t>
  </si>
  <si>
    <t>Taxe sur les salaires (1968-2012)</t>
  </si>
  <si>
    <t>Cotisations effort à la construction (1953-2012)</t>
  </si>
  <si>
    <t>Cotisations pour le Fonds national d'aide au logement (FNAL) (1977-2012)</t>
  </si>
  <si>
    <t>Cotisations accidents du travail (1976-2012)</t>
  </si>
  <si>
    <t>Participation des employeurs à la formation professionnelle continue (1972-2012)</t>
  </si>
  <si>
    <t>Taxe d'apprentissage (1972-2012)</t>
  </si>
  <si>
    <t>Versement transport (VT) (1983-2012)</t>
  </si>
  <si>
    <t>Taxe spéciale sur les contributions patronales de prévoyance (1996-2012)</t>
  </si>
  <si>
    <t>Montant du supplément familial de traitement (SFT) (1985-2012)</t>
  </si>
  <si>
    <t>Point d'indice de la Fonction Publique (1995-2012)</t>
  </si>
  <si>
    <r>
      <t>Ce document présente l'ensemble de la législation nécessaire au calcul des contributions sociales, taxes sur les salaires  et cotisations sociales depuis 1945. Il s'agit des barèmes bruts de la législation utilisés dans le micro-simulateur de l'IPP, TAXIPP. Les sources législatives (texte de loi, numéro du décret ou arrêté) ainsi que la date de publication au</t>
    </r>
    <r>
      <rPr>
        <i/>
        <sz val="11"/>
        <color indexed="8"/>
        <rFont val="Calibri"/>
        <family val="2"/>
      </rPr>
      <t xml:space="preserve"> Journal Officiel</t>
    </r>
    <r>
      <rPr>
        <sz val="11"/>
        <color indexed="8"/>
        <rFont val="Calibri"/>
        <family val="2"/>
      </rPr>
      <t xml:space="preserve"> (JO) sont systématiquement indiquées. La première ligne du fichier (masquée) indique le nom des paramètres dans TAXIPP.</t>
    </r>
  </si>
  <si>
    <t>Date</t>
  </si>
  <si>
    <t>Compromis du 25 juin 1990 (Dupeyroux 1993, p791)</t>
  </si>
  <si>
    <t>arrco_p_0_1</t>
  </si>
  <si>
    <t>arrco_s_0_1</t>
  </si>
  <si>
    <t>agirc_s_4_8</t>
  </si>
  <si>
    <t>agirc_p_4_8</t>
  </si>
  <si>
    <t>agirc_s_1_4</t>
  </si>
  <si>
    <t>agirc_p_1_4</t>
  </si>
  <si>
    <t>appren_p_0_</t>
  </si>
  <si>
    <t>acc_p_0_</t>
  </si>
  <si>
    <t>acc_p_0_1</t>
  </si>
  <si>
    <t>cet_s_0_8</t>
  </si>
  <si>
    <t>cet_p_0_8</t>
  </si>
  <si>
    <t>Depuis le 1er juillet 1975</t>
  </si>
  <si>
    <t>Employeurs de plus de 9 salariés en région parisienne et certaines agglomérations</t>
  </si>
  <si>
    <t>Taux spécifiques pour les agglomérations</t>
  </si>
  <si>
    <t>Notes</t>
  </si>
  <si>
    <t>Loi 79-1129 du 29/12/79, art. 3 (JO 29/12/79)</t>
  </si>
  <si>
    <t>En 1981, la cotisation veuvage nouvellemement créée de 0,1% ne s'applique que sous la partie du salaire sous-plafond</t>
  </si>
  <si>
    <t>1er janvier 1976. Taux différents dans le secteur agricole</t>
  </si>
  <si>
    <t>S'applique bien entre 1 et 4 plafonds</t>
  </si>
  <si>
    <t>La cotisation veuvage est déplafonnée à compter du 1er janvier 1982</t>
  </si>
  <si>
    <t>BSP : "Le plus souvent, répartition employeur/salarié = 60/40 comme à l'UNIRS"</t>
  </si>
  <si>
    <t>Ecrit en toutes lettres dans le BSP : "2% à la charge du salarié, 6% à la charge de l'employeur" (p.71 de I/1976)</t>
  </si>
  <si>
    <t>fnal_p_0_1</t>
  </si>
  <si>
    <t>Loi 90-1168 du 29/12/90, art. 127 à 135 (JO 30/12/90)</t>
  </si>
  <si>
    <t>Loi de finances rectificative pour 1993 93-859 du 22 juin 1993 (JO 23/06/93); Loi de finances pour 1994 93-1352 du 30/12/93 (JO 31/12/93)</t>
  </si>
  <si>
    <t>deces_p_0_1</t>
  </si>
  <si>
    <t>form_m10_p_0_</t>
  </si>
  <si>
    <t>BSP : "Le taux contractuel de 13% est donc appelé à 16,25% (10,625% employeur ; 5,625% salarié)</t>
  </si>
  <si>
    <t>prev_p</t>
  </si>
  <si>
    <t>Lettre-circulaire ARRCO 82-28 du 09/07/82</t>
  </si>
  <si>
    <t>Décret 83-553 du 30/06/83 (JO 01/07/83). Accord du 4 février 1983 (ASF) et conseil adm. Unedic (Drouin et Greffe)</t>
  </si>
  <si>
    <t>BSP : taux supplémentaire de 0,50% sur la tranche des rémunérations comprises entre 1 et 4 PSS (d'où 1,62% au lieu de 1,12%)</t>
  </si>
  <si>
    <t>BSP n° IV/1985 manquant</t>
  </si>
  <si>
    <t>Accords ARRCO du 12/11/86</t>
  </si>
  <si>
    <t>Toujours la même clause : une fraction de 0,2% du montant des salaires de 1986 majorés de 3% devra être versée au Trésor avant le 16/09/87</t>
  </si>
  <si>
    <t>Convention et Règlement UNEDIC du 19/11/85. Accord et Convention UNEDIC du 30/12/87</t>
  </si>
  <si>
    <t>Protocole du 18/07/85 (agréé JO 18/08/85) et Avenant du 29/10/85</t>
  </si>
  <si>
    <t>Circulaire Unedic (jamais parue)</t>
  </si>
  <si>
    <t>Changement de taux le 01/07/77 ? (décret et arrêté du 30/06/77, JO 05/07/77)</t>
  </si>
  <si>
    <t>Depuis le 1er avril 1974. Pour les revenus n'excédant pas 10000 F, taux réduit de 3,25%</t>
  </si>
  <si>
    <t>BSP : "Application aux salaires payés à partir du 01/01/88"</t>
  </si>
  <si>
    <t>La baisse de la cotisation salariale de 7,60% à 6,55% est assortie d'une remise forfaitaire de 42F/mois pour temps complet, proratisée pour temps partiel (Loi 91-73 du 18/01/91, JO du 20/01/91; Décret 91-91 du 23/01/91, JO 24/01/91)</t>
  </si>
  <si>
    <t>Protocole d'accord du 5 décembre 1991 (avenants n° 1 et 8 du 13/12/91, agréés, JO 07/01/92)</t>
  </si>
  <si>
    <t>Attention : erreur dans le BSP N°16 de janvier 1992 : taux employeur de 3,33% au lieu de 3,23% (corrigé dans édition suivante)</t>
  </si>
  <si>
    <t>Même clause</t>
  </si>
  <si>
    <t>Protocole d'accord du 18 juillet 1992 (avenants du 24/07/92, agréés JO 18/08/92); accord 30 déc. 1992</t>
  </si>
  <si>
    <t>Attention : les taux réellement décidés diffèrent des taux prévus. Cf. changements dans les prévisions du BSP</t>
  </si>
  <si>
    <t>Une fraction de 0,4% du montant des salaires de 1993 doit être versée au Trésor avant le 5 avril 1994</t>
  </si>
  <si>
    <t>La cotisation supplémentaire salariée pour l'Alsace-Moselle passe de 1,6% à 2,15% pour l'année 1994</t>
  </si>
  <si>
    <t>La cotisation supplémentaire salariée pour l'Alsace-Moselle est ramenée de 1,7% à 1,6% pour l'année 1993</t>
  </si>
  <si>
    <t>Accords ARRCO du 25 avril 1996</t>
  </si>
  <si>
    <t>Accord ARRCO du 10 février 1993</t>
  </si>
  <si>
    <t>Accords ARRCO du 12/11/86 et du 01/12/89</t>
  </si>
  <si>
    <t>Exonération pour les entreprises de moins de 10 salariés</t>
  </si>
  <si>
    <t>Sur la tranche 1-3 PSS, le taux est progressivement relevé à 16%. Entreprises nouvelles: 16% le 01/01/00, contre 15% le 01/01/99 ; entreprises existant au 01/01/97 : taux porté de 6% à 10% au 01/01/00, 12% au 01/01/02, 14% au 01/01/04, 16% au 01/01/05. Taux à multiplier par le taux d'appel (125% en 1999)</t>
  </si>
  <si>
    <t>Sur la tranche 1-3 PSS, le taux est progressivement relevé à 16%. Entreprises nouvelles (i.e. créées depuis le 01/01/97) : 16% le 01/01/00, contre 15% le 01/01/99 (appelé à 20%, 12% employeur et 8% salarié) ; entreprises existant au 01/01/97 : taux porté de 6% à 10% au 01/01/00 (appelé à 12,%, 7,5% employeurs, 5% salarié) ; 12% au 01/01/02 ; 14% au 01/01/04 : 16% au 01/01/05. Taux à multiplier par le taux d'appel (125% en 1999 et 2000)</t>
  </si>
  <si>
    <t>Cotisation Alsace Moselle ramenée de 1,8% à 1,65% à compter du 01/01/00</t>
  </si>
  <si>
    <t>apec_s_1_4</t>
  </si>
  <si>
    <t>apec_p_1_4</t>
  </si>
  <si>
    <t>En 1978, 0,2% des salaires de 1977, majoré de 8% doit être versé au Trésor avant le 15 septembre 1978 (cf. BSP III/1978). Idem les années suivantes.</t>
  </si>
  <si>
    <t>En 1978, création d'une cotisation supplémentaire de 0,2% pour financer la formation en alternance (cf. onglet "FORMATION")</t>
  </si>
  <si>
    <t>L'employeur n'y est pas tenu, mais il doit alors aux ayants droit du cadre décédé une somme égale à une fois et demie le plafond annuel des cotisations sociales au moment du décès</t>
  </si>
  <si>
    <t>L'employeur n'y est pas tenu, mais il doit alors aux ayants droit du cadre décédé une somme égale à trois fois le plafond annuel des cotisations sociales au moment du décès. Le changement se passe entre avril et juillet 1979.</t>
  </si>
  <si>
    <t>La cotisation spécifique Alsace-Moselle est portée de 1,5% à 1,7% du 01/09/89 au 30/11/90 (sans plus de précisions dans le BSP)</t>
  </si>
  <si>
    <t>La cotisation spécifique Alsace-Moselle est portée de 1,5% à 1,7% du 01/09/89 au 31/12/91 (sans plus de précisions dans le BSP)</t>
  </si>
  <si>
    <t>La cotisation spécifique Alsace-Moselle est portée de 1,5% à 1,7% du 01/09/89 au 31/12/92 (sans plus de précisions dans le BSP)</t>
  </si>
  <si>
    <t>Décret 82-940 du 04/11/82 (JO 05/11/82)</t>
  </si>
  <si>
    <t>Cotisation Alsace Moselle passe à 1,8% en 1997</t>
  </si>
  <si>
    <t>Accords du 25/04/1996</t>
  </si>
  <si>
    <t>BSP : en 1997, le taux est de 0,07% (0,045% employeur, 0,025% salarié) pour le taux contractuel de 14%. Elle est de 0,044% et 0,026% pour les taux contractuels de 15 et 16%</t>
  </si>
  <si>
    <t>BSP : Nouveau taux de 14% appelé à 125% (soit 17,5%). Ce taux sera porté à 15% en 1998 et à 16% en 1999</t>
  </si>
  <si>
    <t>Plus de clause spéciale en 1998</t>
  </si>
  <si>
    <t>BSP 2001 non communicables à la BNF</t>
  </si>
  <si>
    <t>BSP pour 2001  non communicables à la BNF</t>
  </si>
  <si>
    <t>Cotisation Alsace-Moselle maintenue à 2,15% pour l'année 1995</t>
  </si>
  <si>
    <t>Cotisation Alsace Moselle abaissée à 1,95% en 1996</t>
  </si>
  <si>
    <t>(pas de référence)</t>
  </si>
  <si>
    <t>Taux propre à chaque entreprise. Les taux ici sont ceux des bureaux</t>
  </si>
  <si>
    <t>Depuis 1997, revalorisation chaque début d'année.</t>
  </si>
  <si>
    <t>Taux global CSG</t>
  </si>
  <si>
    <t>Taux CRDS</t>
  </si>
  <si>
    <t>Revenus d'activité</t>
  </si>
  <si>
    <t>Allocations chômage</t>
  </si>
  <si>
    <t>Pensions de retraite, d'invalidité</t>
  </si>
  <si>
    <t>Allocations de préretraite</t>
  </si>
  <si>
    <t>Loi 97-1164 du 19/12/1997 de financement de la sécurité sociale pour 1998 (JO 23/12/1997)</t>
  </si>
  <si>
    <t>Loi 96-1160 du 27/12/1996 de financement de la sécurité sociale pour 1997 (JO 29/12/1996)</t>
  </si>
  <si>
    <t>Suppression d'exonérations et abattement pour l'assiette des revenus du patrimoine.</t>
  </si>
  <si>
    <t>Loi 2004-810 du 13/08/2004, art.72 (JO 17/08/2004)</t>
  </si>
  <si>
    <t>Loi 2007-1786 du 19/12/2007 de financement de la Sécurité Sociale pour 2008, art. 16 (JO 21/12/2007)</t>
  </si>
  <si>
    <t>Loi 2010-1594 du 20/12/2010 de financement de la Sécurité Sociale pour 2011, art. 20 (JO 21/12/2010)</t>
  </si>
  <si>
    <t>Note: nouveau taux pour les préretraites ayant pris effet à partir du 11/10/2007</t>
  </si>
  <si>
    <t>Indemnités journalières (IJ)</t>
  </si>
  <si>
    <t>Prestations familiales assujetties à la CRDS</t>
  </si>
  <si>
    <t>Notes sur les assiettes:</t>
  </si>
  <si>
    <t>Pensions de retraites et d'invalidité exonérées de CSG et CRDS si avantage non contributif attribué sous condition de ressouces.</t>
  </si>
  <si>
    <t>Pensions de retraites, d'invalidité, de chômage et de préretraite exonérées de CSG si individu par redevable de l'IR.</t>
  </si>
  <si>
    <t xml:space="preserve">Exonérations au 01/01/1996: </t>
  </si>
  <si>
    <t xml:space="preserve">Exonérations au 01/01/1997: </t>
  </si>
  <si>
    <t>Prestations familiales; allocations logement exonérés de CSG mais pas de CRDS; pensions alimentaires; pensions militaires d'invalidité, retraite du combattant, allocation spéciale vieillesse; bourses, RMI, allocation d'assurance veuvage.</t>
  </si>
  <si>
    <t>Allocations servies à l'occasion de la maladie, maternité, soumis à la CSG.</t>
  </si>
  <si>
    <t>Barèmes des contributions et cotisations sociales</t>
  </si>
  <si>
    <t>Ordonnance du 20/06/1945</t>
  </si>
  <si>
    <t>Ordonnance du 20/10/1944</t>
  </si>
  <si>
    <t>Loi du 06/01/1942</t>
  </si>
  <si>
    <t>Loi du 14/03/1941 art.19</t>
  </si>
  <si>
    <t>Décret-loi du 14/06/1938</t>
  </si>
  <si>
    <t>Loi du 26/08/1936 modifiée</t>
  </si>
  <si>
    <t>Décret-loi du 28/10/1935 art. 2 § 2</t>
  </si>
  <si>
    <t>Loi du 05/04/1928 modifiée</t>
  </si>
  <si>
    <t>Entre 1962 et 1982, revalorisation en janvier, uniquement.</t>
  </si>
  <si>
    <t>Entre 1982 et 1997, revalorisation en janvier et juillet (cf règles fixées par le décret 82-542 du 29/06/1982).</t>
  </si>
  <si>
    <t>Projet de loi de financement de la Sécurité Sociale pour 2012</t>
  </si>
  <si>
    <t>Parution au JO</t>
  </si>
  <si>
    <t>Arrêté du 30/10/2007</t>
  </si>
  <si>
    <t xml:space="preserve">Arrêté du 15/11/2006 </t>
  </si>
  <si>
    <t xml:space="preserve">Arrêté du 02/12/2005 </t>
  </si>
  <si>
    <t xml:space="preserve">Décret 2004-1292 du 26/11/2004 </t>
  </si>
  <si>
    <t xml:space="preserve">Décret 2003-1159 du 04/12/2003 </t>
  </si>
  <si>
    <t xml:space="preserve">Décret 2002-1374 du 22/11/2002 </t>
  </si>
  <si>
    <t>Décret 2001-1069 du 16/11/2001</t>
  </si>
  <si>
    <t>Décret 2000-1284 du 26/12/2000</t>
  </si>
  <si>
    <t xml:space="preserve">Décret 99-1029 du 09/12/1999 </t>
  </si>
  <si>
    <t>Décret 98-1225 du 29/12/1998</t>
  </si>
  <si>
    <t>Décret 97-1251 du 29/12/1997</t>
  </si>
  <si>
    <t xml:space="preserve">Décret 96-1169 du 27/12/1996 </t>
  </si>
  <si>
    <t xml:space="preserve">Décret 95-1357 du 30/12/1995 </t>
  </si>
  <si>
    <t xml:space="preserve">Décret 94-1159 du 28/12/1994 </t>
  </si>
  <si>
    <t xml:space="preserve">Décret 93-1308 du 15/12/1993 </t>
  </si>
  <si>
    <t xml:space="preserve">Décret 92-1371 du 29/12/1992 </t>
  </si>
  <si>
    <t xml:space="preserve">Décret 91-1374 du 30/12/1991 </t>
  </si>
  <si>
    <t xml:space="preserve">Décret 90-1240 du 31/12/1990 </t>
  </si>
  <si>
    <t xml:space="preserve">Décret 90-6 du 02/01/1990 </t>
  </si>
  <si>
    <t>Référence législative</t>
  </si>
  <si>
    <t xml:space="preserve">Arrêté du 26/11/2010 </t>
  </si>
  <si>
    <t>Arrêté du 18/11/2009</t>
  </si>
  <si>
    <t xml:space="preserve">Décret 2008-1394 du 19/12/2008 </t>
  </si>
  <si>
    <t xml:space="preserve">Décret 74-1133 du 30/12/1974 </t>
  </si>
  <si>
    <t>Décret 89-439 du 30/06/1989</t>
  </si>
  <si>
    <t xml:space="preserve">Décret 88-1236 du 30/12/1988 </t>
  </si>
  <si>
    <t>Décret 87-1057 du 29/12/1987</t>
  </si>
  <si>
    <t xml:space="preserve">Décret 87-1057 du 29/12/1987 </t>
  </si>
  <si>
    <t>Décret 86-1374 du 31/12/1986</t>
  </si>
  <si>
    <t xml:space="preserve">Décret 86-1374 du 31/12/1986 </t>
  </si>
  <si>
    <t>Décret 85-1492 du 31/12/1985</t>
  </si>
  <si>
    <t xml:space="preserve">Décret 85-1492 du 31/12/1985 </t>
  </si>
  <si>
    <t>Décret 84-1197 du 28/12/1984</t>
  </si>
  <si>
    <t xml:space="preserve">Décret 84-1197 du 28/12/1984 </t>
  </si>
  <si>
    <t xml:space="preserve">Décret 84-520 du 28/06/1984 </t>
  </si>
  <si>
    <t xml:space="preserve">Décret 83-1197 du 30/12/1983 </t>
  </si>
  <si>
    <t xml:space="preserve">Décret 83-530 du 28/06/1983 </t>
  </si>
  <si>
    <t xml:space="preserve">Décret 82-1119 du 28/12/1982 </t>
  </si>
  <si>
    <t xml:space="preserve">Décret 82-543 du 29/06/1982 </t>
  </si>
  <si>
    <t>Décret 81-1164 du 30/12/1981</t>
  </si>
  <si>
    <t xml:space="preserve">Décret 80-1080 du 24/12/1980 </t>
  </si>
  <si>
    <t xml:space="preserve">Décret 79-1136 du 28/12/1979 </t>
  </si>
  <si>
    <t xml:space="preserve">Décret 78-1212 du 26/12/1978 </t>
  </si>
  <si>
    <t xml:space="preserve">Décret 77-1444 du 27/12/1977 </t>
  </si>
  <si>
    <t xml:space="preserve">Décret 76-1244 du 29/12/1976 </t>
  </si>
  <si>
    <t xml:space="preserve">Décret 75-1271 du 29/12/1975 </t>
  </si>
  <si>
    <t>Plafond de la Sécurité sociale (mensuel)</t>
  </si>
  <si>
    <t>Plafond de la Sécurité sociale (annuel)</t>
  </si>
  <si>
    <t>Citer cette source:</t>
  </si>
  <si>
    <t>Contacts:</t>
  </si>
  <si>
    <t>Sources de la législation:</t>
  </si>
  <si>
    <t>Notes:</t>
  </si>
  <si>
    <t>Référence législative (publication au JO)</t>
  </si>
  <si>
    <t>Taxe d'apprentissage</t>
  </si>
  <si>
    <t>Références législatives</t>
  </si>
  <si>
    <t>Le décret 81-1013 précise bien que la date d'application est la date de publication au JO.</t>
  </si>
  <si>
    <t>Depuis 11/01/86, la cotisation supplémentaire s'applique sur la totalité du salaire</t>
  </si>
  <si>
    <t>Cotisations sécurité sociale (1930-1966)</t>
  </si>
  <si>
    <t>Date d'effet</t>
  </si>
  <si>
    <t>Cotisation ouvrière</t>
  </si>
  <si>
    <t>Cotisation patronale</t>
  </si>
  <si>
    <t>Moins de 65 ans</t>
  </si>
  <si>
    <t>Plus de 65 ans</t>
  </si>
  <si>
    <t>Arrêté du 29/07/1966</t>
  </si>
  <si>
    <t>Arrêté du 24/03/1947</t>
  </si>
  <si>
    <t>Ordonnance du 30/12/1944</t>
  </si>
  <si>
    <t>Décret loi du 28/10/1935 art.2 § 2</t>
  </si>
  <si>
    <t>Décret loi du 28/10/1935 art.40</t>
  </si>
  <si>
    <t>Loi du 05/04/1928 modifiée art.2 § 2</t>
  </si>
  <si>
    <t>Publication au JO</t>
  </si>
  <si>
    <t>Note:</t>
  </si>
  <si>
    <t>Les cotisations de Sécurité sociale ne sont pas séparées par branche avant 1967.</t>
  </si>
  <si>
    <t>Sources:</t>
  </si>
  <si>
    <t>Salaire sous plafond</t>
  </si>
  <si>
    <t>Sur tout salaire</t>
  </si>
  <si>
    <t>Salariés</t>
  </si>
  <si>
    <t>Employeurs</t>
  </si>
  <si>
    <t>Décret 2005-1657 du 26/12/2005</t>
  </si>
  <si>
    <t>Décret 91-91 du 23/01/1991</t>
  </si>
  <si>
    <t>Décret 88-1234 du 30/12/1988</t>
  </si>
  <si>
    <t>Décret 87-453 du 29/06/1987</t>
  </si>
  <si>
    <t>Décret 86-876 du 29/07/1986</t>
  </si>
  <si>
    <t>Décret 83-1198 du 30/12/1983</t>
  </si>
  <si>
    <t>Décret 78-1213 du 26/12/1978</t>
  </si>
  <si>
    <t>Décret 76-894 du 29/09/1976</t>
  </si>
  <si>
    <t>Décret 75-1273 du 29/12/1975</t>
  </si>
  <si>
    <t>Décret 70-680 du 30/07/1970</t>
  </si>
  <si>
    <t>Décret 67-803 du 20/09/1967 modifié</t>
  </si>
  <si>
    <t>Décret 73-1209 du 29/12/1973</t>
  </si>
  <si>
    <t>Sous-plafond</t>
  </si>
  <si>
    <t>Depuis le 1er juillet 1977, la part salarié n'est plus réduite d'un point à partir de 65 ans.</t>
  </si>
  <si>
    <t>Décret 79-650 du 30/07/1979</t>
  </si>
  <si>
    <t>Décret 77-677 du 29/06/1977</t>
  </si>
  <si>
    <t>Décret 68-579 du 29/06/1968</t>
  </si>
  <si>
    <t>Décret 70-1316 du 23/12/1970</t>
  </si>
  <si>
    <t>Décret 93-43 du 12/01/1993</t>
  </si>
  <si>
    <t>Décret 92-1 du 02/01/1992</t>
  </si>
  <si>
    <t xml:space="preserve">Décret 90-1077 du 04/12/1990 </t>
  </si>
  <si>
    <t>Décret 89-541 du 03/08/1989</t>
  </si>
  <si>
    <t>Décret 85-1507 du 31/12/1985</t>
  </si>
  <si>
    <t>Décret 94-1152 du 27/12/1994</t>
  </si>
  <si>
    <t>Décision du régime local du 27/11/2007 (Avis publié au JO)</t>
  </si>
  <si>
    <t>Décision du régime local du 16/04/2007 (Avis publié au JO)</t>
  </si>
  <si>
    <t>Décision du régime local du 19/12/2005 (Avis publié au JO)</t>
  </si>
  <si>
    <t>Décision du régime local du 18/11/2002 (Avis publié au JO)</t>
  </si>
  <si>
    <t>Décision du régime local du 04/11/1996 (Avis publié au JO)</t>
  </si>
  <si>
    <t>Décret 91-1388 du 31/12/1991</t>
  </si>
  <si>
    <t xml:space="preserve">Décret 91-614 du 28/06/1991 </t>
  </si>
  <si>
    <t xml:space="preserve">Décret 87-453 du 29/06/1987 </t>
  </si>
  <si>
    <t xml:space="preserve">Décret 83-1198 du 30/12/1983 </t>
  </si>
  <si>
    <t>Décret 97-1249 du 29/12/1997</t>
  </si>
  <si>
    <t xml:space="preserve">Décret 96-1167 du 26/12/1996 </t>
  </si>
  <si>
    <t>Décret 81-1013 du 13/11/1981</t>
  </si>
  <si>
    <t xml:space="preserve">Décret 79-650 du 30/07/1979 </t>
  </si>
  <si>
    <t>Barème social périodique, Législation Cnav et Légifrance.</t>
  </si>
  <si>
    <t>Sous plafond</t>
  </si>
  <si>
    <t xml:space="preserve">Décret 91-91 du 23/01/91 </t>
  </si>
  <si>
    <t>Loi 82-1 du 04/01/82</t>
  </si>
  <si>
    <t xml:space="preserve">Décret 80-1098 du 30/12/80 </t>
  </si>
  <si>
    <t>Décret 2004-858 du 24/08/2004</t>
  </si>
  <si>
    <t>La cotisation veuvage est transférée à la Cnav.</t>
  </si>
  <si>
    <t>Décret 90-5 du 02/01/1990</t>
  </si>
  <si>
    <t>Décret 74-313 du 29/03/1974</t>
  </si>
  <si>
    <t>Loi n° 2004-626 du 26 juin 2004, art. 11</t>
  </si>
  <si>
    <t>Décret 73-1208 du 29/12/1973</t>
  </si>
  <si>
    <t>Décret 72-1230 du 29/12/1972</t>
  </si>
  <si>
    <t>Décret 71-1109 du 30/12/1971</t>
  </si>
  <si>
    <t>Décret 70-1205 du 22/12/1970</t>
  </si>
  <si>
    <t>Décret 69-1234 du 30/12/1969</t>
  </si>
  <si>
    <t>Décret 68-1186 du 30/12/1968</t>
  </si>
  <si>
    <t>Décret 67-1233 du 22/12/1967</t>
  </si>
  <si>
    <t>Décret 66-1004 du 23/12/1966</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</si>
</sst>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0\ &quot;€&quot;"/>
    <numFmt numFmtId="167" formatCode="_-* #,##0.00\ _F_-;\-* #,##0.00\ _F_-;_-* &quot;-&quot;??\ _F_-;_-@_-"/>
    <numFmt numFmtId="168" formatCode="#,##0\ &quot;€&quot;"/>
    <numFmt numFmtId="169" formatCode="#,##0\ [$FRF]"/>
    <numFmt numFmtId="170" formatCode="#,##0.00\ [$FRF]"/>
    <numFmt numFmtId="171" formatCode="#,##0.000\ &quot;€&quot;"/>
    <numFmt numFmtId="172" formatCode="#,##0.0\ [$FRF]"/>
    <numFmt numFmtId="173" formatCode="#,##0.0000\ &quot;€&quot;"/>
  </numFmts>
  <fonts count="37">
    <font>
      <sz val="11"/>
      <color indexed="8"/>
      <name val="Calibri"/>
      <family val="2"/>
    </font>
    <font>
      <sz val="10"/>
      <name val="Arial"/>
      <family val="2"/>
    </font>
    <font>
      <sz val="10"/>
      <color indexed="8"/>
      <name val="Arial"/>
      <family val="2"/>
    </font>
    <font>
      <sz val="8"/>
      <name val="Calibri"/>
      <family val="2"/>
    </font>
    <font>
      <sz val="9"/>
      <color indexed="8"/>
      <name val="Arial"/>
      <family val="2"/>
    </font>
    <font>
      <sz val="9"/>
      <name val="Arial"/>
      <family val="2"/>
    </font>
    <font>
      <u val="single"/>
      <sz val="11"/>
      <color indexed="8"/>
      <name val="Calibri"/>
      <family val="2"/>
    </font>
    <font>
      <u val="single"/>
      <sz val="11"/>
      <color indexed="12"/>
      <name val="Calibri"/>
      <family val="2"/>
    </font>
    <font>
      <i/>
      <sz val="11"/>
      <color indexed="8"/>
      <name val="Calibri"/>
      <family val="2"/>
    </font>
    <font>
      <u val="single"/>
      <sz val="11"/>
      <color indexed="49"/>
      <name val="Calibri"/>
      <family val="2"/>
    </font>
    <font>
      <b/>
      <sz val="11"/>
      <color indexed="8"/>
      <name val="Calibri"/>
      <family val="2"/>
    </font>
    <font>
      <u val="single"/>
      <sz val="10"/>
      <color indexed="8"/>
      <name val="Arial"/>
      <family val="2"/>
    </font>
    <font>
      <sz val="8"/>
      <color indexed="8"/>
      <name val="Verdana"/>
      <family val="2"/>
    </font>
    <font>
      <b/>
      <sz val="11"/>
      <name val="Calibri"/>
      <family val="2"/>
    </font>
    <font>
      <sz val="11"/>
      <name val="Calibri"/>
      <family val="2"/>
    </font>
    <font>
      <u val="single"/>
      <sz val="11"/>
      <name val="Calibri"/>
      <family val="2"/>
    </font>
    <font>
      <sz val="11"/>
      <color indexed="10"/>
      <name val="Calibri"/>
      <family val="2"/>
    </font>
    <font>
      <b/>
      <sz val="11"/>
      <color indexed="10"/>
      <name val="Calibri"/>
      <family val="2"/>
    </font>
    <font>
      <sz val="11"/>
      <color indexed="63"/>
      <name val="Calibri"/>
      <family val="2"/>
    </font>
    <font>
      <i/>
      <sz val="11"/>
      <name val="Calibri"/>
      <family val="2"/>
    </font>
    <font>
      <b/>
      <u val="single"/>
      <sz val="11"/>
      <color indexed="49"/>
      <name val="Calibri"/>
      <family val="2"/>
    </font>
    <font>
      <b/>
      <i/>
      <sz val="11"/>
      <color indexed="8"/>
      <name val="Calibri"/>
      <family val="2"/>
    </font>
    <font>
      <b/>
      <sz val="18"/>
      <color indexed="4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style="thin">
        <color indexed="49"/>
      </top>
      <bottom/>
    </border>
    <border>
      <left/>
      <right style="thin">
        <color indexed="49"/>
      </right>
      <top style="thin">
        <color indexed="49"/>
      </top>
      <bottom/>
    </border>
    <border>
      <left style="thin">
        <color indexed="49"/>
      </left>
      <right/>
      <top/>
      <bottom/>
    </border>
    <border>
      <left/>
      <right style="thin">
        <color indexed="49"/>
      </right>
      <top/>
      <bottom/>
    </border>
    <border>
      <left style="thin">
        <color indexed="49"/>
      </left>
      <right/>
      <top/>
      <bottom style="thin">
        <color indexed="49"/>
      </bottom>
    </border>
    <border>
      <left/>
      <right/>
      <top/>
      <bottom style="thin">
        <color indexed="49"/>
      </bottom>
    </border>
    <border>
      <left/>
      <right style="thin">
        <color indexed="49"/>
      </right>
      <top/>
      <bottom style="thin">
        <color indexed="49"/>
      </bottom>
    </border>
    <border>
      <left/>
      <right style="thin"/>
      <top/>
      <bottom/>
    </border>
    <border>
      <left style="thin"/>
      <right/>
      <top/>
      <bottom/>
    </border>
    <border>
      <left/>
      <right/>
      <top style="thin"/>
      <bottom style="thin"/>
    </border>
    <border>
      <left style="thin">
        <color indexed="49"/>
      </left>
      <right/>
      <top style="thin">
        <color indexed="49"/>
      </top>
      <bottom/>
    </border>
    <border>
      <left/>
      <right/>
      <top/>
      <bottom style="thin"/>
    </border>
    <border>
      <left/>
      <right/>
      <top style="thin"/>
      <bottom/>
    </border>
    <border>
      <left/>
      <right style="thin"/>
      <top style="thin"/>
      <bottom/>
    </border>
    <border>
      <left style="thin"/>
      <right/>
      <top style="thin"/>
      <bottom style="thin"/>
    </border>
    <border>
      <left style="thin"/>
      <right/>
      <top style="thin"/>
      <bottom/>
    </border>
    <border>
      <left style="thin"/>
      <right/>
      <top/>
      <bottom style="thin"/>
    </border>
    <border>
      <left/>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16" fillId="0" borderId="0" applyNumberFormat="0" applyFill="0" applyBorder="0" applyAlignment="0" applyProtection="0"/>
    <xf numFmtId="0" fontId="32" fillId="20" borderId="1" applyNumberFormat="0" applyAlignment="0" applyProtection="0"/>
    <xf numFmtId="0" fontId="33" fillId="0" borderId="2" applyNumberFormat="0" applyFill="0" applyAlignment="0" applyProtection="0"/>
    <xf numFmtId="0" fontId="0" fillId="21" borderId="3" applyNumberFormat="0" applyFont="0" applyAlignment="0" applyProtection="0"/>
    <xf numFmtId="0" fontId="30" fillId="7" borderId="1" applyNumberFormat="0" applyAlignment="0" applyProtection="0"/>
    <xf numFmtId="0" fontId="28" fillId="3"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0" applyNumberFormat="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0" fontId="27" fillId="4" borderId="0" applyNumberFormat="0" applyBorder="0" applyAlignment="0" applyProtection="0"/>
    <xf numFmtId="0" fontId="31" fillId="20" borderId="4" applyNumberFormat="0" applyAlignment="0" applyProtection="0"/>
    <xf numFmtId="0" fontId="35"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10" fillId="0" borderId="8" applyNumberFormat="0" applyFill="0" applyAlignment="0" applyProtection="0"/>
    <xf numFmtId="0" fontId="34" fillId="23" borderId="9" applyNumberFormat="0" applyAlignment="0" applyProtection="0"/>
  </cellStyleXfs>
  <cellXfs count="401">
    <xf numFmtId="0" fontId="0" fillId="0" borderId="0" xfId="0" applyAlignment="1">
      <alignment/>
    </xf>
    <xf numFmtId="0" fontId="2" fillId="0" borderId="0" xfId="0" applyFont="1" applyBorder="1" applyAlignment="1">
      <alignment/>
    </xf>
    <xf numFmtId="0" fontId="2" fillId="0" borderId="0" xfId="0" applyFont="1" applyAlignment="1">
      <alignment/>
    </xf>
    <xf numFmtId="0" fontId="4" fillId="0" borderId="0" xfId="0" applyFont="1" applyAlignment="1">
      <alignment/>
    </xf>
    <xf numFmtId="0" fontId="7" fillId="0" borderId="0" xfId="45" applyAlignment="1" applyProtection="1">
      <alignment/>
      <protection/>
    </xf>
    <xf numFmtId="0" fontId="5" fillId="0" borderId="0" xfId="0" applyFont="1" applyBorder="1" applyAlignment="1">
      <alignment wrapText="1"/>
    </xf>
    <xf numFmtId="0" fontId="0" fillId="6" borderId="0" xfId="0" applyFill="1" applyBorder="1" applyAlignment="1">
      <alignment/>
    </xf>
    <xf numFmtId="0" fontId="0" fillId="6" borderId="10" xfId="0" applyFill="1" applyBorder="1" applyAlignment="1">
      <alignment/>
    </xf>
    <xf numFmtId="0" fontId="0" fillId="6" borderId="11" xfId="0" applyFill="1" applyBorder="1" applyAlignment="1">
      <alignment/>
    </xf>
    <xf numFmtId="0" fontId="0" fillId="6" borderId="12" xfId="0" applyFill="1" applyBorder="1" applyAlignment="1">
      <alignment/>
    </xf>
    <xf numFmtId="0" fontId="0" fillId="6" borderId="13" xfId="0" applyFill="1" applyBorder="1" applyAlignment="1">
      <alignment/>
    </xf>
    <xf numFmtId="0" fontId="9" fillId="6" borderId="12" xfId="0" applyFont="1" applyFill="1" applyBorder="1" applyAlignment="1">
      <alignment/>
    </xf>
    <xf numFmtId="0" fontId="0" fillId="6" borderId="14" xfId="0" applyFill="1" applyBorder="1" applyAlignment="1">
      <alignment/>
    </xf>
    <xf numFmtId="0" fontId="0" fillId="6" borderId="15" xfId="0" applyFill="1" applyBorder="1" applyAlignment="1">
      <alignment/>
    </xf>
    <xf numFmtId="0" fontId="0" fillId="6" borderId="16" xfId="0" applyFill="1" applyBorder="1" applyAlignment="1">
      <alignment/>
    </xf>
    <xf numFmtId="0" fontId="6" fillId="0" borderId="0" xfId="0" applyFont="1" applyAlignment="1">
      <alignment/>
    </xf>
    <xf numFmtId="0" fontId="10" fillId="0" borderId="0" xfId="0" applyFont="1" applyAlignment="1">
      <alignment/>
    </xf>
    <xf numFmtId="0" fontId="0" fillId="14" borderId="0" xfId="0" applyFill="1" applyAlignment="1">
      <alignment horizontal="center"/>
    </xf>
    <xf numFmtId="0" fontId="0" fillId="0" borderId="0" xfId="0" applyAlignment="1">
      <alignment horizontal="center"/>
    </xf>
    <xf numFmtId="10" fontId="0" fillId="0" borderId="0" xfId="53" applyNumberFormat="1" applyFont="1" applyAlignment="1">
      <alignment horizontal="center"/>
    </xf>
    <xf numFmtId="0" fontId="0" fillId="0" borderId="0" xfId="0" applyAlignment="1">
      <alignment horizontal="left"/>
    </xf>
    <xf numFmtId="14" fontId="0" fillId="0" borderId="0" xfId="0" applyNumberFormat="1" applyAlignment="1">
      <alignment horizontal="center"/>
    </xf>
    <xf numFmtId="168" fontId="0" fillId="0" borderId="0" xfId="0" applyNumberFormat="1" applyAlignment="1">
      <alignment horizontal="center"/>
    </xf>
    <xf numFmtId="169" fontId="0" fillId="0" borderId="0" xfId="0" applyNumberFormat="1" applyAlignment="1">
      <alignment horizontal="center"/>
    </xf>
    <xf numFmtId="14" fontId="0" fillId="6" borderId="0" xfId="0" applyNumberFormat="1" applyFill="1" applyAlignment="1">
      <alignment horizontal="center"/>
    </xf>
    <xf numFmtId="166" fontId="0" fillId="0" borderId="0" xfId="0" applyNumberFormat="1" applyAlignment="1">
      <alignment horizontal="center"/>
    </xf>
    <xf numFmtId="14" fontId="0" fillId="0" borderId="0" xfId="0" applyNumberFormat="1" applyAlignment="1">
      <alignment/>
    </xf>
    <xf numFmtId="0" fontId="10" fillId="14" borderId="0" xfId="0" applyFont="1" applyFill="1" applyAlignment="1">
      <alignment horizontal="center" vertical="center" wrapText="1"/>
    </xf>
    <xf numFmtId="0" fontId="10" fillId="14" borderId="0" xfId="0" applyFont="1" applyFill="1" applyAlignment="1">
      <alignment vertical="center"/>
    </xf>
    <xf numFmtId="0" fontId="10" fillId="14" borderId="0" xfId="0" applyFont="1" applyFill="1" applyAlignment="1">
      <alignment horizontal="center" vertical="center"/>
    </xf>
    <xf numFmtId="0" fontId="0" fillId="14" borderId="0" xfId="0" applyFill="1" applyAlignment="1">
      <alignment/>
    </xf>
    <xf numFmtId="0" fontId="0" fillId="0" borderId="0" xfId="0" applyAlignment="1">
      <alignment/>
    </xf>
    <xf numFmtId="10" fontId="0" fillId="0" borderId="0" xfId="53" applyNumberFormat="1" applyFont="1" applyAlignment="1">
      <alignment/>
    </xf>
    <xf numFmtId="14" fontId="0" fillId="6" borderId="0" xfId="0" applyNumberFormat="1" applyFill="1" applyAlignment="1">
      <alignment horizontal="center" vertical="center"/>
    </xf>
    <xf numFmtId="14" fontId="0" fillId="6" borderId="0" xfId="53" applyNumberFormat="1" applyFont="1" applyFill="1" applyAlignment="1">
      <alignment horizontal="center" vertical="center"/>
    </xf>
    <xf numFmtId="14" fontId="0" fillId="0" borderId="0" xfId="0" applyNumberFormat="1" applyFill="1" applyAlignment="1">
      <alignment horizontal="center"/>
    </xf>
    <xf numFmtId="0" fontId="0" fillId="0" borderId="0" xfId="0" applyFill="1" applyAlignment="1">
      <alignment/>
    </xf>
    <xf numFmtId="10" fontId="0" fillId="0" borderId="0" xfId="0" applyNumberFormat="1" applyAlignment="1">
      <alignment horizontal="center" vertical="center"/>
    </xf>
    <xf numFmtId="10" fontId="0" fillId="0" borderId="0" xfId="53" applyNumberFormat="1" applyFont="1" applyAlignment="1">
      <alignment horizontal="center" vertical="center"/>
    </xf>
    <xf numFmtId="9" fontId="0" fillId="0" borderId="17" xfId="53" applyNumberFormat="1" applyFont="1" applyBorder="1" applyAlignment="1">
      <alignment horizontal="center"/>
    </xf>
    <xf numFmtId="10" fontId="0" fillId="0" borderId="0" xfId="0" applyNumberFormat="1" applyAlignment="1">
      <alignment/>
    </xf>
    <xf numFmtId="14" fontId="0" fillId="0" borderId="0" xfId="0" applyNumberFormat="1" applyAlignment="1">
      <alignment horizontal="center" vertical="center"/>
    </xf>
    <xf numFmtId="14" fontId="0" fillId="0" borderId="0" xfId="53" applyNumberFormat="1" applyFont="1" applyFill="1" applyAlignment="1">
      <alignment horizontal="center" vertical="center"/>
    </xf>
    <xf numFmtId="14" fontId="0" fillId="0" borderId="0" xfId="0" applyNumberFormat="1" applyFill="1" applyAlignment="1">
      <alignment horizontal="center" vertical="center"/>
    </xf>
    <xf numFmtId="0" fontId="0" fillId="0" borderId="0" xfId="0" applyFont="1" applyAlignment="1">
      <alignment/>
    </xf>
    <xf numFmtId="14" fontId="0" fillId="0" borderId="0" xfId="53" applyNumberFormat="1" applyFont="1" applyAlignment="1">
      <alignment horizont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14" fontId="0" fillId="6" borderId="0" xfId="0" applyNumberFormat="1" applyFont="1" applyFill="1" applyAlignment="1">
      <alignment horizontal="center" vertical="center"/>
    </xf>
    <xf numFmtId="166" fontId="0" fillId="0" borderId="0" xfId="0" applyNumberFormat="1" applyFont="1" applyFill="1" applyAlignment="1">
      <alignment horizontal="center" vertical="center" wrapText="1"/>
    </xf>
    <xf numFmtId="14" fontId="0" fillId="0" borderId="0" xfId="0" applyNumberFormat="1" applyFont="1" applyFill="1" applyAlignment="1">
      <alignment horizontal="center" vertical="center" wrapText="1"/>
    </xf>
    <xf numFmtId="0" fontId="12" fillId="0" borderId="0" xfId="0" applyFont="1" applyAlignment="1">
      <alignment/>
    </xf>
    <xf numFmtId="10" fontId="0" fillId="0" borderId="0" xfId="53" applyNumberFormat="1" applyFont="1" applyAlignment="1">
      <alignment horizontal="left" vertical="center"/>
    </xf>
    <xf numFmtId="10" fontId="6" fillId="0" borderId="0" xfId="53" applyNumberFormat="1" applyFont="1" applyAlignment="1">
      <alignment horizontal="left" vertical="center"/>
    </xf>
    <xf numFmtId="0" fontId="0" fillId="0" borderId="0" xfId="0" applyFont="1" applyFill="1" applyAlignment="1">
      <alignment horizontal="left" vertical="center"/>
    </xf>
    <xf numFmtId="14" fontId="0" fillId="6" borderId="0" xfId="0" applyNumberFormat="1" applyFont="1" applyFill="1" applyAlignment="1">
      <alignment vertical="center"/>
    </xf>
    <xf numFmtId="168" fontId="0" fillId="0" borderId="0" xfId="0" applyNumberFormat="1" applyFont="1" applyBorder="1" applyAlignment="1">
      <alignment horizontal="center" wrapText="1"/>
    </xf>
    <xf numFmtId="166" fontId="0" fillId="0" borderId="0" xfId="0" applyNumberFormat="1" applyFont="1" applyBorder="1" applyAlignment="1">
      <alignment horizontal="center" wrapText="1"/>
    </xf>
    <xf numFmtId="0" fontId="0" fillId="0" borderId="0" xfId="0" applyFont="1" applyBorder="1" applyAlignment="1">
      <alignment horizontal="left" wrapText="1"/>
    </xf>
    <xf numFmtId="14" fontId="0" fillId="0" borderId="0" xfId="0" applyNumberFormat="1" applyFont="1" applyBorder="1" applyAlignment="1">
      <alignment horizontal="center" wrapText="1"/>
    </xf>
    <xf numFmtId="169" fontId="14" fillId="0" borderId="0" xfId="51" applyNumberFormat="1" applyFont="1" applyFill="1" applyAlignment="1">
      <alignment horizontal="center"/>
      <protection/>
    </xf>
    <xf numFmtId="0" fontId="0" fillId="0" borderId="0" xfId="0" applyFont="1" applyFill="1" applyBorder="1" applyAlignment="1">
      <alignment horizontal="left" wrapText="1"/>
    </xf>
    <xf numFmtId="14" fontId="0" fillId="0" borderId="0" xfId="0" applyNumberFormat="1" applyFont="1" applyFill="1" applyBorder="1" applyAlignment="1">
      <alignment horizontal="center" wrapText="1"/>
    </xf>
    <xf numFmtId="0" fontId="14" fillId="0" borderId="0" xfId="51" applyFont="1" applyFill="1" applyBorder="1" applyAlignment="1">
      <alignment horizontal="left" wrapText="1"/>
      <protection/>
    </xf>
    <xf numFmtId="14" fontId="14" fillId="0" borderId="0" xfId="51" applyNumberFormat="1" applyFont="1" applyFill="1" applyBorder="1" applyAlignment="1">
      <alignment horizontal="center" wrapText="1"/>
      <protection/>
    </xf>
    <xf numFmtId="14" fontId="14" fillId="6" borderId="0" xfId="0" applyNumberFormat="1" applyFont="1" applyFill="1" applyBorder="1" applyAlignment="1">
      <alignment horizontal="center"/>
    </xf>
    <xf numFmtId="0" fontId="14" fillId="0" borderId="0" xfId="0" applyFont="1" applyBorder="1" applyAlignment="1">
      <alignment wrapText="1"/>
    </xf>
    <xf numFmtId="14" fontId="14" fillId="0" borderId="0" xfId="0" applyNumberFormat="1" applyFont="1" applyBorder="1" applyAlignment="1">
      <alignment horizontal="center" wrapText="1"/>
    </xf>
    <xf numFmtId="0" fontId="14" fillId="0" borderId="0" xfId="0" applyFont="1" applyBorder="1" applyAlignment="1">
      <alignment horizontal="left" wrapText="1"/>
    </xf>
    <xf numFmtId="167" fontId="14" fillId="0" borderId="0" xfId="46" applyNumberFormat="1" applyFont="1" applyBorder="1" applyAlignment="1">
      <alignment horizontal="center" wrapText="1"/>
    </xf>
    <xf numFmtId="0" fontId="0" fillId="0" borderId="0" xfId="0" applyAlignment="1">
      <alignment horizontal="center" vertical="center"/>
    </xf>
    <xf numFmtId="9" fontId="0" fillId="0" borderId="0" xfId="0" applyNumberFormat="1" applyAlignment="1">
      <alignment/>
    </xf>
    <xf numFmtId="9" fontId="0" fillId="0" borderId="0" xfId="0" applyNumberFormat="1" applyAlignment="1">
      <alignment horizontal="center" vertical="center"/>
    </xf>
    <xf numFmtId="14" fontId="14" fillId="6" borderId="0" xfId="0" applyNumberFormat="1" applyFont="1" applyFill="1" applyAlignment="1">
      <alignment horizontal="center" vertical="center"/>
    </xf>
    <xf numFmtId="0" fontId="14"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Fill="1" applyBorder="1" applyAlignment="1">
      <alignment vertical="top"/>
    </xf>
    <xf numFmtId="10" fontId="0" fillId="0" borderId="0" xfId="0" applyNumberFormat="1" applyFont="1" applyFill="1" applyBorder="1" applyAlignment="1">
      <alignment horizontal="center" vertical="top"/>
    </xf>
    <xf numFmtId="0" fontId="14" fillId="0" borderId="0" xfId="51" applyFont="1" applyFill="1" applyBorder="1" applyAlignment="1">
      <alignment horizontal="left"/>
      <protection/>
    </xf>
    <xf numFmtId="0" fontId="13" fillId="0" borderId="0" xfId="51" applyFont="1" applyFill="1" applyBorder="1" applyAlignment="1">
      <alignment horizontal="left"/>
      <protection/>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Font="1" applyBorder="1" applyAlignment="1">
      <alignment/>
    </xf>
    <xf numFmtId="14" fontId="0" fillId="0" borderId="0" xfId="0" applyNumberFormat="1" applyFont="1" applyBorder="1" applyAlignment="1">
      <alignment horizontal="center"/>
    </xf>
    <xf numFmtId="14" fontId="14" fillId="6" borderId="0" xfId="0" applyNumberFormat="1" applyFont="1" applyFill="1" applyBorder="1" applyAlignment="1">
      <alignment horizontal="center" wrapText="1"/>
    </xf>
    <xf numFmtId="14" fontId="0" fillId="0" borderId="0" xfId="0" applyNumberFormat="1" applyFont="1" applyAlignment="1">
      <alignment horizontal="center" vertical="center"/>
    </xf>
    <xf numFmtId="0" fontId="0" fillId="0" borderId="0" xfId="0" applyFont="1" applyBorder="1" applyAlignment="1">
      <alignment horizontal="left" wrapText="1"/>
    </xf>
    <xf numFmtId="0" fontId="0" fillId="14" borderId="0" xfId="0" applyFont="1" applyFill="1" applyAlignment="1">
      <alignment/>
    </xf>
    <xf numFmtId="14" fontId="0" fillId="6" borderId="0" xfId="0" applyNumberFormat="1" applyFont="1" applyFill="1" applyBorder="1" applyAlignment="1">
      <alignment horizontal="center"/>
    </xf>
    <xf numFmtId="10" fontId="0" fillId="0" borderId="0" xfId="0" applyNumberFormat="1" applyFont="1" applyFill="1" applyBorder="1" applyAlignment="1">
      <alignment horizontal="center"/>
    </xf>
    <xf numFmtId="10" fontId="14" fillId="0" borderId="0" xfId="0" applyNumberFormat="1" applyFont="1" applyFill="1" applyBorder="1" applyAlignment="1">
      <alignment horizontal="center" wrapText="1"/>
    </xf>
    <xf numFmtId="0" fontId="14" fillId="0" borderId="0" xfId="0" applyFont="1" applyFill="1" applyBorder="1" applyAlignment="1">
      <alignment wrapText="1"/>
    </xf>
    <xf numFmtId="14" fontId="14" fillId="0" borderId="0" xfId="0" applyNumberFormat="1" applyFont="1" applyFill="1" applyBorder="1" applyAlignment="1">
      <alignment horizontal="center" wrapText="1"/>
    </xf>
    <xf numFmtId="0" fontId="0" fillId="0" borderId="0" xfId="0" applyFont="1" applyFill="1" applyAlignment="1">
      <alignment/>
    </xf>
    <xf numFmtId="0" fontId="14" fillId="0" borderId="0" xfId="0" applyFont="1" applyFill="1" applyBorder="1" applyAlignment="1">
      <alignment horizontal="left"/>
    </xf>
    <xf numFmtId="0" fontId="14" fillId="0" borderId="0" xfId="0" applyFont="1" applyFill="1" applyBorder="1" applyAlignment="1">
      <alignment/>
    </xf>
    <xf numFmtId="14" fontId="14" fillId="0" borderId="0" xfId="0" applyNumberFormat="1" applyFont="1" applyFill="1" applyBorder="1" applyAlignment="1">
      <alignment horizontal="center"/>
    </xf>
    <xf numFmtId="0" fontId="0" fillId="0" borderId="0" xfId="0" applyFont="1" applyFill="1" applyBorder="1" applyAlignment="1">
      <alignment/>
    </xf>
    <xf numFmtId="14" fontId="0" fillId="0" borderId="0" xfId="0" applyNumberFormat="1" applyFont="1" applyFill="1" applyBorder="1" applyAlignment="1">
      <alignment horizontal="center"/>
    </xf>
    <xf numFmtId="0" fontId="0" fillId="0" borderId="0" xfId="0" applyFont="1" applyFill="1" applyAlignment="1">
      <alignment/>
    </xf>
    <xf numFmtId="14" fontId="0" fillId="6" borderId="0" xfId="0" applyNumberFormat="1" applyFont="1" applyFill="1" applyBorder="1" applyAlignment="1">
      <alignment horizontal="center"/>
    </xf>
    <xf numFmtId="10" fontId="0" fillId="0" borderId="0" xfId="0" applyNumberFormat="1" applyFont="1" applyBorder="1" applyAlignment="1">
      <alignment horizontal="center"/>
    </xf>
    <xf numFmtId="0" fontId="14" fillId="0" borderId="0" xfId="0" applyFont="1" applyBorder="1" applyAlignment="1">
      <alignment horizontal="left"/>
    </xf>
    <xf numFmtId="14" fontId="14" fillId="0" borderId="0" xfId="0" applyNumberFormat="1" applyFont="1" applyBorder="1" applyAlignment="1">
      <alignment horizontal="center"/>
    </xf>
    <xf numFmtId="0" fontId="0" fillId="0" borderId="0" xfId="0" applyFont="1" applyAlignment="1">
      <alignment/>
    </xf>
    <xf numFmtId="14" fontId="0" fillId="0" borderId="0" xfId="0" applyNumberFormat="1" applyFont="1" applyBorder="1" applyAlignment="1">
      <alignment horizontal="center"/>
    </xf>
    <xf numFmtId="0" fontId="6" fillId="0" borderId="0" xfId="0" applyFont="1" applyAlignment="1">
      <alignment/>
    </xf>
    <xf numFmtId="10" fontId="0" fillId="0" borderId="0" xfId="53" applyNumberFormat="1" applyFont="1" applyFill="1" applyAlignment="1">
      <alignment horizontal="center"/>
    </xf>
    <xf numFmtId="10" fontId="0" fillId="0" borderId="0" xfId="53" applyNumberFormat="1" applyFont="1" applyFill="1" applyBorder="1" applyAlignment="1">
      <alignment horizontal="center"/>
    </xf>
    <xf numFmtId="14" fontId="0" fillId="0" borderId="0" xfId="0" applyNumberFormat="1" applyFont="1" applyFill="1" applyAlignment="1">
      <alignment horizontal="center"/>
    </xf>
    <xf numFmtId="0" fontId="10" fillId="0" borderId="0" xfId="0" applyFont="1" applyFill="1" applyAlignment="1">
      <alignment horizontal="center"/>
    </xf>
    <xf numFmtId="0" fontId="0" fillId="0" borderId="0" xfId="0" applyFont="1" applyFill="1" applyBorder="1" applyAlignment="1">
      <alignment horizontal="left"/>
    </xf>
    <xf numFmtId="0" fontId="0" fillId="0" borderId="0" xfId="0" applyFont="1" applyFill="1" applyAlignment="1">
      <alignment horizontal="left"/>
    </xf>
    <xf numFmtId="10" fontId="0" fillId="0" borderId="0" xfId="53" applyNumberFormat="1" applyFont="1" applyAlignment="1">
      <alignment horizontal="center"/>
    </xf>
    <xf numFmtId="10" fontId="0" fillId="0" borderId="0" xfId="53" applyNumberFormat="1" applyFont="1" applyBorder="1" applyAlignment="1">
      <alignment horizontal="center"/>
    </xf>
    <xf numFmtId="0" fontId="0" fillId="0" borderId="0" xfId="0" applyFont="1" applyFill="1" applyBorder="1" applyAlignment="1">
      <alignment/>
    </xf>
    <xf numFmtId="0" fontId="0" fillId="0" borderId="0" xfId="0" applyFont="1" applyBorder="1" applyAlignment="1">
      <alignment/>
    </xf>
    <xf numFmtId="14" fontId="0" fillId="0" borderId="0" xfId="0" applyNumberFormat="1" applyFont="1" applyAlignment="1">
      <alignment horizontal="center"/>
    </xf>
    <xf numFmtId="0" fontId="14" fillId="14" borderId="0" xfId="51" applyFont="1" applyFill="1" applyBorder="1" applyAlignment="1">
      <alignment horizontal="center" vertical="center" wrapText="1"/>
      <protection/>
    </xf>
    <xf numFmtId="10" fontId="14" fillId="0" borderId="0" xfId="0" applyNumberFormat="1" applyFont="1" applyBorder="1" applyAlignment="1">
      <alignment horizontal="center" wrapText="1"/>
    </xf>
    <xf numFmtId="0" fontId="0" fillId="24" borderId="0" xfId="0" applyFont="1" applyFill="1" applyAlignment="1">
      <alignment/>
    </xf>
    <xf numFmtId="0" fontId="0" fillId="0" borderId="0" xfId="0" applyFont="1" applyAlignment="1">
      <alignment/>
    </xf>
    <xf numFmtId="14" fontId="14" fillId="6" borderId="0" xfId="0" applyNumberFormat="1" applyFont="1" applyFill="1" applyBorder="1" applyAlignment="1">
      <alignment horizontal="center" vertical="center" wrapText="1"/>
    </xf>
    <xf numFmtId="10" fontId="0" fillId="0" borderId="0" xfId="0" applyNumberFormat="1" applyFont="1" applyFill="1" applyAlignment="1">
      <alignment horizontal="center"/>
    </xf>
    <xf numFmtId="0" fontId="14" fillId="0" borderId="0" xfId="0" applyFont="1" applyFill="1" applyBorder="1" applyAlignment="1">
      <alignment horizontal="left" wrapText="1"/>
    </xf>
    <xf numFmtId="10" fontId="0" fillId="0" borderId="0" xfId="0" applyNumberFormat="1" applyFont="1" applyFill="1" applyAlignment="1">
      <alignment/>
    </xf>
    <xf numFmtId="0" fontId="6" fillId="0" borderId="0" xfId="0" applyFont="1" applyBorder="1" applyAlignment="1">
      <alignment/>
    </xf>
    <xf numFmtId="14" fontId="0" fillId="0" borderId="0"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Border="1" applyAlignment="1">
      <alignment horizontal="center" wrapText="1"/>
    </xf>
    <xf numFmtId="0" fontId="10" fillId="0" borderId="0" xfId="0" applyFont="1" applyFill="1" applyBorder="1" applyAlignment="1">
      <alignment horizontal="center"/>
    </xf>
    <xf numFmtId="0" fontId="10" fillId="0" borderId="0" xfId="0" applyFont="1" applyBorder="1" applyAlignment="1">
      <alignment horizontal="center"/>
    </xf>
    <xf numFmtId="10" fontId="14" fillId="0" borderId="0" xfId="53" applyNumberFormat="1" applyFont="1" applyFill="1" applyBorder="1" applyAlignment="1">
      <alignment horizontal="center"/>
    </xf>
    <xf numFmtId="0" fontId="14" fillId="0" borderId="0" xfId="0" applyFont="1" applyFill="1" applyBorder="1" applyAlignment="1">
      <alignment/>
    </xf>
    <xf numFmtId="14" fontId="0" fillId="6" borderId="0" xfId="0" applyNumberFormat="1" applyFont="1" applyFill="1" applyAlignment="1">
      <alignment horizontal="center"/>
    </xf>
    <xf numFmtId="0" fontId="0" fillId="24" borderId="0" xfId="0" applyFont="1" applyFill="1" applyAlignment="1">
      <alignment/>
    </xf>
    <xf numFmtId="10" fontId="0" fillId="0" borderId="0" xfId="0" applyNumberFormat="1" applyFont="1" applyBorder="1" applyAlignment="1">
      <alignment horizontal="center" vertical="top" wrapText="1"/>
    </xf>
    <xf numFmtId="0" fontId="0" fillId="0" borderId="0" xfId="0" applyFont="1" applyBorder="1" applyAlignment="1">
      <alignment wrapText="1"/>
    </xf>
    <xf numFmtId="14" fontId="0" fillId="6" borderId="0" xfId="0" applyNumberFormat="1" applyFont="1" applyFill="1" applyBorder="1" applyAlignment="1">
      <alignment horizontal="center" wrapText="1"/>
    </xf>
    <xf numFmtId="10" fontId="0" fillId="0" borderId="0" xfId="0" applyNumberFormat="1" applyFont="1" applyBorder="1" applyAlignment="1" quotePrefix="1">
      <alignment horizontal="left" wrapText="1"/>
    </xf>
    <xf numFmtId="10" fontId="0" fillId="0" borderId="0" xfId="0" applyNumberFormat="1" applyFont="1" applyBorder="1" applyAlignment="1">
      <alignment horizontal="left" wrapText="1"/>
    </xf>
    <xf numFmtId="10" fontId="0" fillId="0" borderId="0" xfId="0" applyNumberFormat="1" applyFont="1" applyFill="1" applyBorder="1" applyAlignment="1">
      <alignment horizontal="center" wrapText="1"/>
    </xf>
    <xf numFmtId="10" fontId="0" fillId="0" borderId="0" xfId="0" applyNumberFormat="1" applyFont="1" applyFill="1" applyBorder="1" applyAlignment="1">
      <alignment horizontal="left" wrapText="1"/>
    </xf>
    <xf numFmtId="10" fontId="0" fillId="0" borderId="0" xfId="0" applyNumberFormat="1" applyFont="1" applyFill="1" applyBorder="1" applyAlignment="1" quotePrefix="1">
      <alignment horizontal="left" wrapText="1"/>
    </xf>
    <xf numFmtId="14" fontId="0" fillId="6" borderId="0" xfId="0" applyNumberFormat="1" applyFont="1" applyFill="1" applyBorder="1" applyAlignment="1" quotePrefix="1">
      <alignment horizontal="center" wrapText="1"/>
    </xf>
    <xf numFmtId="0" fontId="14" fillId="0" borderId="0" xfId="0" applyFont="1" applyBorder="1" applyAlignment="1">
      <alignment horizontal="center"/>
    </xf>
    <xf numFmtId="0" fontId="15" fillId="0" borderId="0" xfId="0" applyFont="1" applyAlignment="1" quotePrefix="1">
      <alignment horizontal="left"/>
    </xf>
    <xf numFmtId="0" fontId="14" fillId="0" borderId="0" xfId="0" applyFont="1" applyAlignment="1" quotePrefix="1">
      <alignment horizontal="left"/>
    </xf>
    <xf numFmtId="0" fontId="14" fillId="0" borderId="0" xfId="0" applyFont="1" applyAlignment="1">
      <alignment horizontal="left"/>
    </xf>
    <xf numFmtId="0" fontId="15" fillId="0" borderId="0" xfId="0" applyFont="1" applyAlignment="1">
      <alignment horizontal="left"/>
    </xf>
    <xf numFmtId="0" fontId="10" fillId="0" borderId="0" xfId="0" applyFont="1" applyFill="1" applyAlignment="1">
      <alignment horizontal="center" vertical="center"/>
    </xf>
    <xf numFmtId="10" fontId="14" fillId="0" borderId="0" xfId="0" applyNumberFormat="1" applyFont="1" applyBorder="1" applyAlignment="1">
      <alignment horizontal="center"/>
    </xf>
    <xf numFmtId="10" fontId="14" fillId="0" borderId="0" xfId="0" applyNumberFormat="1" applyFont="1" applyFill="1" applyBorder="1" applyAlignment="1">
      <alignment horizontal="center"/>
    </xf>
    <xf numFmtId="10" fontId="14" fillId="25" borderId="0" xfId="0" applyNumberFormat="1" applyFont="1" applyFill="1" applyBorder="1" applyAlignment="1">
      <alignment horizontal="center"/>
    </xf>
    <xf numFmtId="10" fontId="0" fillId="0" borderId="0" xfId="0" applyNumberFormat="1" applyFont="1" applyFill="1" applyBorder="1" applyAlignment="1">
      <alignment horizontal="left" vertical="center"/>
    </xf>
    <xf numFmtId="0" fontId="6" fillId="0" borderId="0" xfId="0" applyFont="1" applyAlignment="1" quotePrefix="1">
      <alignment horizontal="left"/>
    </xf>
    <xf numFmtId="0" fontId="0" fillId="0" borderId="0" xfId="0" applyFont="1" applyBorder="1" applyAlignment="1">
      <alignment/>
    </xf>
    <xf numFmtId="10" fontId="0" fillId="0" borderId="0" xfId="0" applyNumberFormat="1" applyFont="1" applyBorder="1" applyAlignment="1" quotePrefix="1">
      <alignment horizontal="left" vertical="top" wrapText="1"/>
    </xf>
    <xf numFmtId="10" fontId="0" fillId="0" borderId="0" xfId="0" applyNumberFormat="1" applyFont="1" applyBorder="1" applyAlignment="1">
      <alignment horizontal="left" vertical="top" wrapText="1"/>
    </xf>
    <xf numFmtId="10" fontId="0" fillId="0" borderId="0" xfId="0" applyNumberFormat="1" applyFont="1" applyBorder="1" applyAlignment="1">
      <alignment horizontal="center" wrapText="1"/>
    </xf>
    <xf numFmtId="0" fontId="0" fillId="0" borderId="0" xfId="0" applyFont="1" applyBorder="1" applyAlignment="1">
      <alignment horizontal="center"/>
    </xf>
    <xf numFmtId="14" fontId="0" fillId="0" borderId="0" xfId="0" applyNumberFormat="1" applyFont="1" applyBorder="1" applyAlignment="1">
      <alignment horizontal="center" vertical="top" wrapText="1"/>
    </xf>
    <xf numFmtId="10" fontId="0" fillId="0" borderId="0" xfId="0" applyNumberFormat="1" applyFont="1" applyFill="1" applyBorder="1" applyAlignment="1">
      <alignment horizontal="center" vertical="top" wrapText="1"/>
    </xf>
    <xf numFmtId="0" fontId="14" fillId="0" borderId="0" xfId="0" applyFont="1" applyBorder="1" applyAlignment="1">
      <alignment/>
    </xf>
    <xf numFmtId="0" fontId="14" fillId="0" borderId="0" xfId="0" applyFont="1" applyBorder="1" applyAlignment="1" quotePrefix="1">
      <alignment horizontal="left"/>
    </xf>
    <xf numFmtId="0" fontId="10" fillId="14" borderId="18" xfId="0" applyFont="1" applyFill="1" applyBorder="1" applyAlignment="1">
      <alignment horizontal="center" vertical="center"/>
    </xf>
    <xf numFmtId="0" fontId="10" fillId="14" borderId="17" xfId="0" applyFont="1" applyFill="1" applyBorder="1" applyAlignment="1">
      <alignment horizontal="center" vertical="center"/>
    </xf>
    <xf numFmtId="165" fontId="14" fillId="0" borderId="0" xfId="53" applyNumberFormat="1" applyFont="1" applyFill="1" applyBorder="1" applyAlignment="1">
      <alignment horizontal="center"/>
    </xf>
    <xf numFmtId="165" fontId="14" fillId="0" borderId="18" xfId="53" applyNumberFormat="1" applyFont="1" applyFill="1" applyBorder="1" applyAlignment="1">
      <alignment horizontal="center"/>
    </xf>
    <xf numFmtId="9" fontId="14" fillId="0" borderId="17" xfId="53" applyFont="1" applyFill="1" applyBorder="1" applyAlignment="1">
      <alignment horizontal="center"/>
    </xf>
    <xf numFmtId="10" fontId="14" fillId="0" borderId="18" xfId="53" applyNumberFormat="1" applyFont="1" applyFill="1" applyBorder="1" applyAlignment="1">
      <alignment horizontal="center"/>
    </xf>
    <xf numFmtId="10" fontId="14" fillId="0" borderId="17" xfId="53" applyNumberFormat="1" applyFont="1" applyFill="1" applyBorder="1" applyAlignment="1">
      <alignment horizontal="center"/>
    </xf>
    <xf numFmtId="164" fontId="0" fillId="0" borderId="0" xfId="0" applyNumberFormat="1" applyFont="1" applyFill="1" applyBorder="1" applyAlignment="1">
      <alignment/>
    </xf>
    <xf numFmtId="14" fontId="14" fillId="0" borderId="17" xfId="0" applyNumberFormat="1" applyFont="1" applyFill="1" applyBorder="1" applyAlignment="1">
      <alignment horizontal="center"/>
    </xf>
    <xf numFmtId="0" fontId="0" fillId="0" borderId="17" xfId="0" applyFont="1" applyBorder="1" applyAlignment="1">
      <alignment/>
    </xf>
    <xf numFmtId="0" fontId="10" fillId="14" borderId="17" xfId="0" applyFont="1" applyFill="1" applyBorder="1" applyAlignment="1">
      <alignment horizontal="center" vertical="center" wrapText="1"/>
    </xf>
    <xf numFmtId="14" fontId="14" fillId="6" borderId="0" xfId="0" applyNumberFormat="1"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xf>
    <xf numFmtId="10" fontId="0" fillId="0" borderId="0" xfId="0" applyNumberFormat="1" applyFont="1" applyFill="1" applyBorder="1" applyAlignment="1">
      <alignment horizontal="left"/>
    </xf>
    <xf numFmtId="0" fontId="18" fillId="0" borderId="0" xfId="0" applyFont="1" applyAlignment="1">
      <alignment/>
    </xf>
    <xf numFmtId="164" fontId="0" fillId="0" borderId="0" xfId="0" applyNumberFormat="1" applyFont="1" applyFill="1" applyAlignment="1">
      <alignment horizontal="center"/>
    </xf>
    <xf numFmtId="10" fontId="14" fillId="0" borderId="0" xfId="0" applyNumberFormat="1" applyFont="1" applyFill="1" applyAlignment="1">
      <alignment horizontal="center"/>
    </xf>
    <xf numFmtId="164" fontId="14" fillId="0" borderId="0" xfId="0" applyNumberFormat="1" applyFont="1" applyFill="1" applyAlignment="1">
      <alignment horizontal="center"/>
    </xf>
    <xf numFmtId="165" fontId="14" fillId="0" borderId="0" xfId="53" applyNumberFormat="1" applyFont="1" applyFill="1" applyBorder="1" applyAlignment="1">
      <alignment horizontal="center" vertical="center"/>
    </xf>
    <xf numFmtId="165" fontId="0" fillId="0" borderId="0" xfId="53" applyNumberFormat="1" applyFont="1" applyAlignment="1">
      <alignment horizontal="center" vertical="center"/>
    </xf>
    <xf numFmtId="10" fontId="0" fillId="0" borderId="0" xfId="0" applyNumberFormat="1" applyFont="1" applyFill="1" applyBorder="1" applyAlignment="1">
      <alignment horizontal="center" vertical="center" wrapText="1"/>
    </xf>
    <xf numFmtId="10" fontId="0" fillId="0" borderId="0" xfId="53" applyNumberFormat="1" applyFont="1" applyFill="1" applyBorder="1" applyAlignment="1">
      <alignment horizontal="center" vertical="center"/>
    </xf>
    <xf numFmtId="164" fontId="14" fillId="0" borderId="0" xfId="53" applyNumberFormat="1" applyFont="1" applyFill="1" applyBorder="1" applyAlignment="1">
      <alignment horizontal="center"/>
    </xf>
    <xf numFmtId="0" fontId="0" fillId="0" borderId="0" xfId="0" applyFont="1" applyFill="1" applyAlignment="1">
      <alignment/>
    </xf>
    <xf numFmtId="0" fontId="10" fillId="0" borderId="0" xfId="0" applyFont="1" applyFill="1" applyAlignment="1">
      <alignment horizontal="center" wrapText="1"/>
    </xf>
    <xf numFmtId="170" fontId="0" fillId="0" borderId="0" xfId="0" applyNumberFormat="1" applyFont="1" applyFill="1" applyAlignment="1">
      <alignment horizontal="center"/>
    </xf>
    <xf numFmtId="0" fontId="10" fillId="14" borderId="0" xfId="0" applyFont="1" applyFill="1" applyBorder="1" applyAlignment="1">
      <alignment horizontal="center" vertical="center"/>
    </xf>
    <xf numFmtId="0" fontId="10" fillId="14" borderId="0" xfId="0" applyFont="1" applyFill="1" applyBorder="1" applyAlignment="1">
      <alignment horizontal="center"/>
    </xf>
    <xf numFmtId="166" fontId="0" fillId="0" borderId="0" xfId="0" applyNumberFormat="1" applyFont="1" applyFill="1" applyAlignment="1">
      <alignment horizontal="center"/>
    </xf>
    <xf numFmtId="166" fontId="0" fillId="0" borderId="0" xfId="0" applyNumberFormat="1" applyFont="1" applyFill="1" applyAlignment="1">
      <alignment horizontal="center" wrapText="1"/>
    </xf>
    <xf numFmtId="166" fontId="0" fillId="0" borderId="0" xfId="0" applyNumberFormat="1" applyAlignment="1">
      <alignment/>
    </xf>
    <xf numFmtId="171" fontId="0" fillId="0" borderId="0" xfId="0" applyNumberFormat="1" applyFont="1" applyFill="1" applyAlignment="1">
      <alignment horizontal="center"/>
    </xf>
    <xf numFmtId="171" fontId="0" fillId="0" borderId="0" xfId="0" applyNumberFormat="1" applyFont="1" applyFill="1" applyAlignment="1">
      <alignment horizontal="center" wrapText="1"/>
    </xf>
    <xf numFmtId="172" fontId="14" fillId="0" borderId="0" xfId="51" applyNumberFormat="1" applyFont="1" applyFill="1" applyAlignment="1">
      <alignment horizontal="center"/>
      <protection/>
    </xf>
    <xf numFmtId="170" fontId="0" fillId="0" borderId="0" xfId="0" applyNumberFormat="1" applyAlignment="1">
      <alignment/>
    </xf>
    <xf numFmtId="164" fontId="0" fillId="24" borderId="0" xfId="0" applyNumberFormat="1" applyFont="1" applyFill="1" applyBorder="1" applyAlignment="1">
      <alignment/>
    </xf>
    <xf numFmtId="14" fontId="0" fillId="6" borderId="0" xfId="0" applyNumberFormat="1" applyFont="1" applyFill="1" applyAlignment="1">
      <alignment/>
    </xf>
    <xf numFmtId="10" fontId="0" fillId="0" borderId="0" xfId="0" applyNumberFormat="1" applyFont="1" applyFill="1" applyAlignment="1">
      <alignment/>
    </xf>
    <xf numFmtId="10" fontId="0" fillId="0" borderId="0" xfId="0" applyNumberFormat="1" applyAlignment="1">
      <alignment horizontal="left" vertical="center"/>
    </xf>
    <xf numFmtId="0" fontId="0" fillId="24" borderId="0" xfId="0" applyFill="1" applyAlignment="1">
      <alignment/>
    </xf>
    <xf numFmtId="0" fontId="10" fillId="14" borderId="0" xfId="0" applyFont="1" applyFill="1" applyBorder="1" applyAlignment="1">
      <alignment horizontal="center" wrapText="1"/>
    </xf>
    <xf numFmtId="10" fontId="14" fillId="0" borderId="0" xfId="53" applyNumberFormat="1" applyFont="1" applyFill="1" applyBorder="1" applyAlignment="1">
      <alignment horizontal="center" vertical="center"/>
    </xf>
    <xf numFmtId="10"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14" fontId="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6" fillId="0" borderId="0" xfId="0" applyFont="1" applyFill="1" applyAlignment="1">
      <alignment/>
    </xf>
    <xf numFmtId="16" fontId="0" fillId="0" borderId="0" xfId="0" applyNumberFormat="1" applyFont="1" applyAlignment="1">
      <alignment/>
    </xf>
    <xf numFmtId="0" fontId="11" fillId="0" borderId="0" xfId="0" applyFont="1" applyBorder="1" applyAlignment="1">
      <alignment/>
    </xf>
    <xf numFmtId="14" fontId="14" fillId="0" borderId="0" xfId="0" applyNumberFormat="1" applyFont="1" applyFill="1" applyBorder="1" applyAlignment="1">
      <alignment horizontal="center" vertical="center"/>
    </xf>
    <xf numFmtId="9" fontId="0" fillId="0" borderId="0" xfId="0" applyNumberFormat="1" applyFont="1" applyFill="1" applyAlignment="1">
      <alignment horizontal="center"/>
    </xf>
    <xf numFmtId="9" fontId="0" fillId="0" borderId="0" xfId="0" applyNumberFormat="1" applyFont="1" applyFill="1" applyAlignment="1">
      <alignment/>
    </xf>
    <xf numFmtId="14" fontId="0" fillId="0" borderId="0" xfId="0" applyNumberFormat="1" applyFont="1" applyFill="1" applyAlignment="1">
      <alignment/>
    </xf>
    <xf numFmtId="0" fontId="7" fillId="0" borderId="0" xfId="45" applyFont="1" applyAlignment="1" applyProtection="1">
      <alignment vertical="center"/>
      <protection/>
    </xf>
    <xf numFmtId="0" fontId="0" fillId="0" borderId="0" xfId="0" applyFont="1" applyAlignment="1">
      <alignment/>
    </xf>
    <xf numFmtId="0" fontId="0" fillId="0" borderId="0" xfId="0" applyFont="1" applyAlignment="1">
      <alignment vertical="center"/>
    </xf>
    <xf numFmtId="0" fontId="0" fillId="0" borderId="0" xfId="0" applyFont="1" applyAlignment="1">
      <alignment vertical="center"/>
    </xf>
    <xf numFmtId="0" fontId="10" fillId="14" borderId="0" xfId="0" applyFont="1" applyFill="1" applyBorder="1" applyAlignment="1">
      <alignment horizontal="center" vertical="center" wrapText="1"/>
    </xf>
    <xf numFmtId="164" fontId="14" fillId="0" borderId="0" xfId="53" applyNumberFormat="1" applyFont="1" applyFill="1" applyBorder="1" applyAlignment="1">
      <alignment horizontal="center" vertical="center"/>
    </xf>
    <xf numFmtId="164" fontId="0" fillId="0" borderId="0" xfId="0" applyNumberFormat="1" applyFont="1" applyAlignment="1">
      <alignment/>
    </xf>
    <xf numFmtId="9" fontId="0" fillId="0" borderId="0" xfId="53" applyFont="1" applyAlignment="1">
      <alignment horizontal="center" vertical="center"/>
    </xf>
    <xf numFmtId="14" fontId="0" fillId="6" borderId="0" xfId="0" applyNumberFormat="1" applyFont="1" applyFill="1" applyAlignment="1">
      <alignment/>
    </xf>
    <xf numFmtId="0" fontId="10" fillId="0" borderId="0" xfId="0" applyFont="1" applyFill="1" applyAlignment="1">
      <alignment vertical="center"/>
    </xf>
    <xf numFmtId="0" fontId="10" fillId="14" borderId="0" xfId="0" applyFont="1" applyFill="1" applyAlignment="1">
      <alignment/>
    </xf>
    <xf numFmtId="14" fontId="0" fillId="0" borderId="0" xfId="0" applyNumberFormat="1" applyFont="1" applyFill="1" applyBorder="1" applyAlignment="1">
      <alignment horizontal="center" vertical="center" wrapText="1"/>
    </xf>
    <xf numFmtId="10" fontId="6" fillId="0" borderId="0" xfId="0" applyNumberFormat="1" applyFont="1" applyFill="1" applyBorder="1" applyAlignment="1">
      <alignment horizontal="left" vertical="top" wrapText="1"/>
    </xf>
    <xf numFmtId="10" fontId="14" fillId="0" borderId="0" xfId="0" applyNumberFormat="1" applyFont="1" applyBorder="1" applyAlignment="1">
      <alignment horizontal="center" vertical="center" wrapText="1"/>
    </xf>
    <xf numFmtId="14" fontId="0" fillId="0" borderId="0" xfId="0" applyNumberFormat="1" applyFont="1" applyFill="1" applyAlignment="1">
      <alignment horizontal="center" vertical="center"/>
    </xf>
    <xf numFmtId="0" fontId="14" fillId="0" borderId="0" xfId="0" applyFont="1" applyFill="1" applyAlignment="1">
      <alignment horizontal="left"/>
    </xf>
    <xf numFmtId="10" fontId="0" fillId="0" borderId="0" xfId="53" applyNumberFormat="1" applyFont="1" applyAlignment="1">
      <alignment horizontal="left"/>
    </xf>
    <xf numFmtId="14" fontId="0" fillId="0" borderId="0" xfId="0" applyNumberFormat="1" applyFont="1" applyFill="1" applyBorder="1" applyAlignment="1">
      <alignment horizontal="center" wrapText="1"/>
    </xf>
    <xf numFmtId="0" fontId="10" fillId="14" borderId="0" xfId="0" applyFont="1" applyFill="1" applyAlignment="1">
      <alignment horizontal="center"/>
    </xf>
    <xf numFmtId="14" fontId="0" fillId="6" borderId="0" xfId="0" applyNumberFormat="1" applyFont="1" applyFill="1" applyBorder="1" applyAlignment="1">
      <alignment horizontal="center" vertical="center"/>
    </xf>
    <xf numFmtId="14" fontId="0" fillId="0" borderId="0" xfId="0" applyNumberFormat="1" applyFont="1" applyAlignment="1">
      <alignment horizontal="center" vertical="center"/>
    </xf>
    <xf numFmtId="0" fontId="10" fillId="0" borderId="0" xfId="0" applyFont="1" applyFill="1" applyBorder="1" applyAlignment="1">
      <alignment horizontal="center" wrapText="1"/>
    </xf>
    <xf numFmtId="0" fontId="0" fillId="0" borderId="0" xfId="0" applyFont="1" applyFill="1" applyAlignment="1">
      <alignment horizontal="left" vertical="center"/>
    </xf>
    <xf numFmtId="10" fontId="6" fillId="0" borderId="0" xfId="53" applyNumberFormat="1" applyFont="1" applyAlignment="1">
      <alignment horizontal="left"/>
    </xf>
    <xf numFmtId="14" fontId="0" fillId="0" borderId="0" xfId="0" applyNumberFormat="1" applyFill="1" applyAlignment="1">
      <alignment/>
    </xf>
    <xf numFmtId="0" fontId="10" fillId="6" borderId="0" xfId="0" applyFont="1" applyFill="1" applyAlignment="1">
      <alignment/>
    </xf>
    <xf numFmtId="0" fontId="13" fillId="0" borderId="0" xfId="0" applyFont="1" applyFill="1" applyBorder="1" applyAlignment="1">
      <alignment horizontal="center"/>
    </xf>
    <xf numFmtId="9" fontId="14" fillId="0" borderId="0" xfId="53" applyFont="1" applyFill="1" applyBorder="1" applyAlignment="1">
      <alignment horizontal="center"/>
    </xf>
    <xf numFmtId="0" fontId="14" fillId="0" borderId="0" xfId="0" applyFont="1" applyFill="1" applyBorder="1" applyAlignment="1">
      <alignment horizontal="center"/>
    </xf>
    <xf numFmtId="166" fontId="14" fillId="0" borderId="0" xfId="0" applyNumberFormat="1" applyFont="1" applyBorder="1" applyAlignment="1">
      <alignment horizontal="center"/>
    </xf>
    <xf numFmtId="170" fontId="0" fillId="0" borderId="0" xfId="53" applyNumberFormat="1" applyFont="1" applyAlignment="1">
      <alignment horizontal="center" vertical="center"/>
    </xf>
    <xf numFmtId="166" fontId="14" fillId="0" borderId="0" xfId="0" applyNumberFormat="1" applyFont="1" applyFill="1" applyBorder="1" applyAlignment="1">
      <alignment horizontal="center"/>
    </xf>
    <xf numFmtId="166" fontId="0" fillId="0" borderId="0" xfId="0" applyNumberFormat="1" applyFont="1" applyFill="1" applyBorder="1" applyAlignment="1">
      <alignment horizontal="center"/>
    </xf>
    <xf numFmtId="173" fontId="14" fillId="0" borderId="0" xfId="0" applyNumberFormat="1" applyFont="1" applyBorder="1" applyAlignment="1">
      <alignment horizontal="center"/>
    </xf>
    <xf numFmtId="173" fontId="14" fillId="0" borderId="0" xfId="0" applyNumberFormat="1" applyFont="1" applyFill="1" applyBorder="1" applyAlignment="1">
      <alignment horizontal="center"/>
    </xf>
    <xf numFmtId="173" fontId="0" fillId="0" borderId="0" xfId="0" applyNumberFormat="1" applyFont="1" applyFill="1" applyBorder="1" applyAlignment="1">
      <alignment horizontal="center"/>
    </xf>
    <xf numFmtId="173" fontId="0" fillId="0" borderId="0" xfId="0" applyNumberFormat="1" applyFont="1" applyBorder="1" applyAlignment="1">
      <alignment horizontal="center"/>
    </xf>
    <xf numFmtId="0"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69" fontId="0" fillId="0" borderId="0" xfId="0" applyNumberFormat="1"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Alignment="1">
      <alignment horizontal="left" vertical="center" readingOrder="1"/>
    </xf>
    <xf numFmtId="169" fontId="0" fillId="0" borderId="0" xfId="53" applyNumberFormat="1" applyFont="1" applyAlignment="1">
      <alignment horizontal="center" vertical="center"/>
    </xf>
    <xf numFmtId="0" fontId="13" fillId="14" borderId="0" xfId="0" applyFont="1" applyFill="1" applyBorder="1" applyAlignment="1">
      <alignment horizontal="center" vertical="center" wrapText="1"/>
    </xf>
    <xf numFmtId="0" fontId="13" fillId="14" borderId="0" xfId="0" applyFont="1" applyFill="1" applyBorder="1" applyAlignment="1">
      <alignment horizontal="center" vertical="center"/>
    </xf>
    <xf numFmtId="0" fontId="10" fillId="14" borderId="0" xfId="0" applyFont="1" applyFill="1" applyAlignment="1">
      <alignment horizontal="center" vertical="center"/>
    </xf>
    <xf numFmtId="0" fontId="10" fillId="14" borderId="18" xfId="0" applyFont="1" applyFill="1" applyBorder="1" applyAlignment="1">
      <alignment horizontal="center" vertical="center" wrapText="1"/>
    </xf>
    <xf numFmtId="0" fontId="14" fillId="0" borderId="0" xfId="0" applyFont="1" applyFill="1" applyBorder="1" applyAlignment="1">
      <alignment horizontal="left" vertical="center"/>
    </xf>
    <xf numFmtId="0" fontId="6" fillId="0" borderId="0" xfId="0" applyFont="1" applyFill="1" applyBorder="1" applyAlignment="1">
      <alignment vertical="top"/>
    </xf>
    <xf numFmtId="0" fontId="0" fillId="14" borderId="0" xfId="0" applyFont="1" applyFill="1" applyAlignment="1">
      <alignment horizontal="center" vertical="center"/>
    </xf>
    <xf numFmtId="0" fontId="10" fillId="0" borderId="0" xfId="0" applyFont="1" applyBorder="1" applyAlignment="1">
      <alignment horizontal="center" vertical="center"/>
    </xf>
    <xf numFmtId="0" fontId="14" fillId="0" borderId="0" xfId="0" applyFont="1" applyBorder="1" applyAlignment="1">
      <alignment horizontal="center" vertical="center"/>
    </xf>
    <xf numFmtId="0" fontId="0"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10" fillId="0" borderId="0" xfId="0" applyFont="1" applyAlignment="1">
      <alignment horizontal="center" vertical="center"/>
    </xf>
    <xf numFmtId="0" fontId="16" fillId="6" borderId="0" xfId="0" applyFont="1" applyFill="1" applyBorder="1" applyAlignment="1">
      <alignment/>
    </xf>
    <xf numFmtId="0" fontId="13" fillId="14" borderId="0" xfId="51" applyFont="1" applyFill="1" applyBorder="1" applyAlignment="1">
      <alignment horizontal="center" vertical="center"/>
      <protection/>
    </xf>
    <xf numFmtId="0" fontId="10" fillId="14" borderId="0" xfId="0" applyFont="1" applyFill="1" applyBorder="1" applyAlignment="1">
      <alignment horizontal="center" vertical="center" wrapText="1"/>
    </xf>
    <xf numFmtId="0" fontId="13" fillId="14" borderId="0" xfId="51" applyFont="1" applyFill="1" applyBorder="1" applyAlignment="1">
      <alignment horizontal="center" vertical="center" wrapText="1"/>
      <protection/>
    </xf>
    <xf numFmtId="14" fontId="14" fillId="6" borderId="0" xfId="51" applyNumberFormat="1" applyFont="1" applyFill="1" applyBorder="1" applyAlignment="1">
      <alignment horizontal="center" vertical="center"/>
      <protection/>
    </xf>
    <xf numFmtId="166" fontId="14" fillId="0" borderId="0" xfId="52" applyNumberFormat="1" applyFont="1" applyBorder="1" applyAlignment="1">
      <alignment horizontal="center" vertical="center" wrapText="1"/>
      <protection/>
    </xf>
    <xf numFmtId="2" fontId="14" fillId="0" borderId="0" xfId="52" applyNumberFormat="1" applyFont="1" applyBorder="1" applyAlignment="1">
      <alignment horizontal="center" vertical="center" wrapText="1"/>
      <protection/>
    </xf>
    <xf numFmtId="0" fontId="0" fillId="0" borderId="0" xfId="0" applyFont="1" applyBorder="1" applyAlignment="1">
      <alignment horizontal="left" vertical="center" wrapText="1"/>
    </xf>
    <xf numFmtId="14" fontId="14" fillId="0" borderId="0" xfId="51" applyNumberFormat="1" applyFont="1" applyFill="1" applyBorder="1" applyAlignment="1">
      <alignment horizontal="center"/>
      <protection/>
    </xf>
    <xf numFmtId="0" fontId="13" fillId="0" borderId="0" xfId="51" applyFont="1" applyFill="1" applyBorder="1" applyAlignment="1">
      <alignment horizontal="center" vertical="center"/>
      <protection/>
    </xf>
    <xf numFmtId="14" fontId="14" fillId="6" borderId="0" xfId="51" applyNumberFormat="1" applyFont="1" applyFill="1" applyBorder="1" applyAlignment="1">
      <alignment horizontal="center" wrapText="1"/>
      <protection/>
    </xf>
    <xf numFmtId="0" fontId="13" fillId="0" borderId="0" xfId="51" applyFont="1" applyFill="1" applyBorder="1" applyAlignment="1">
      <alignment horizontal="center"/>
      <protection/>
    </xf>
    <xf numFmtId="14" fontId="14" fillId="0" borderId="0" xfId="52" applyNumberFormat="1" applyFont="1" applyFill="1" applyBorder="1" applyAlignment="1">
      <alignment horizontal="center" vertical="center" wrapText="1"/>
      <protection/>
    </xf>
    <xf numFmtId="14" fontId="14" fillId="0" borderId="0" xfId="52" applyNumberFormat="1" applyFont="1" applyBorder="1" applyAlignment="1">
      <alignment horizontal="center" vertical="center" wrapText="1"/>
      <protection/>
    </xf>
    <xf numFmtId="166" fontId="14" fillId="0" borderId="0" xfId="52" applyNumberFormat="1" applyFont="1" applyBorder="1" applyAlignment="1">
      <alignment horizontal="center" vertical="center"/>
      <protection/>
    </xf>
    <xf numFmtId="14" fontId="14" fillId="0" borderId="0" xfId="52" applyNumberFormat="1" applyFont="1" applyBorder="1" applyAlignment="1">
      <alignment horizontal="center"/>
      <protection/>
    </xf>
    <xf numFmtId="14" fontId="14" fillId="6" borderId="0" xfId="51" applyNumberFormat="1" applyFont="1" applyFill="1" applyBorder="1" applyAlignment="1">
      <alignment horizontal="center"/>
      <protection/>
    </xf>
    <xf numFmtId="170" fontId="14" fillId="0" borderId="0" xfId="51" applyNumberFormat="1" applyFont="1" applyFill="1" applyBorder="1" applyAlignment="1">
      <alignment horizontal="center"/>
      <protection/>
    </xf>
    <xf numFmtId="0" fontId="14" fillId="0" borderId="0" xfId="51" applyFont="1" applyFill="1" applyBorder="1" applyAlignment="1">
      <alignment/>
      <protection/>
    </xf>
    <xf numFmtId="0" fontId="14" fillId="0" borderId="0" xfId="51" applyFont="1" applyFill="1" applyBorder="1" applyAlignment="1">
      <alignment horizontal="left" vertical="center"/>
      <protection/>
    </xf>
    <xf numFmtId="2" fontId="14" fillId="0" borderId="0" xfId="0" applyNumberFormat="1" applyFont="1" applyBorder="1" applyAlignment="1">
      <alignment horizontal="center" wrapText="1"/>
    </xf>
    <xf numFmtId="20" fontId="14" fillId="0" borderId="0" xfId="51" applyNumberFormat="1" applyFont="1" applyFill="1" applyBorder="1" applyAlignment="1">
      <alignment horizontal="left"/>
      <protection/>
    </xf>
    <xf numFmtId="0" fontId="14" fillId="0" borderId="0" xfId="51" applyFont="1" applyBorder="1" applyAlignment="1">
      <alignment horizontal="left" vertical="center"/>
      <protection/>
    </xf>
    <xf numFmtId="14" fontId="14" fillId="0" borderId="0" xfId="51" applyNumberFormat="1" applyFont="1" applyBorder="1" applyAlignment="1">
      <alignment horizontal="center" vertical="center"/>
      <protection/>
    </xf>
    <xf numFmtId="0" fontId="14" fillId="0" borderId="0" xfId="51" applyFont="1" applyBorder="1" applyAlignment="1">
      <alignment horizontal="center" vertical="center"/>
      <protection/>
    </xf>
    <xf numFmtId="4" fontId="14" fillId="0" borderId="0" xfId="0" applyNumberFormat="1" applyFont="1" applyBorder="1" applyAlignment="1" quotePrefix="1">
      <alignment horizontal="center" wrapText="1"/>
    </xf>
    <xf numFmtId="166" fontId="14" fillId="0" borderId="0" xfId="0" applyNumberFormat="1" applyFont="1" applyBorder="1" applyAlignment="1">
      <alignment/>
    </xf>
    <xf numFmtId="170" fontId="14" fillId="0" borderId="0" xfId="0" applyNumberFormat="1" applyFont="1" applyBorder="1" applyAlignment="1">
      <alignment/>
    </xf>
    <xf numFmtId="0" fontId="6" fillId="0" borderId="0" xfId="0" applyFont="1" applyBorder="1" applyAlignment="1">
      <alignment/>
    </xf>
    <xf numFmtId="0" fontId="0" fillId="6" borderId="0" xfId="0" applyFill="1" applyAlignment="1">
      <alignment horizontal="center"/>
    </xf>
    <xf numFmtId="169" fontId="0" fillId="0" borderId="0" xfId="0" applyNumberFormat="1" applyAlignment="1">
      <alignment/>
    </xf>
    <xf numFmtId="0" fontId="10" fillId="14" borderId="0" xfId="0" applyFont="1" applyFill="1" applyAlignment="1">
      <alignment horizontal="center" wrapText="1"/>
    </xf>
    <xf numFmtId="170" fontId="0" fillId="0" borderId="0" xfId="0" applyNumberFormat="1" applyAlignment="1">
      <alignment horizontal="center"/>
    </xf>
    <xf numFmtId="9" fontId="0" fillId="0" borderId="0" xfId="53" applyNumberFormat="1" applyFont="1" applyAlignment="1">
      <alignment horizontal="center"/>
    </xf>
    <xf numFmtId="14" fontId="0" fillId="6" borderId="0" xfId="0" applyNumberFormat="1" applyFill="1" applyAlignment="1">
      <alignment/>
    </xf>
    <xf numFmtId="2" fontId="0" fillId="0" borderId="0" xfId="0" applyNumberFormat="1" applyAlignment="1">
      <alignment horizontal="center"/>
    </xf>
    <xf numFmtId="2" fontId="0" fillId="0" borderId="0" xfId="0" applyNumberFormat="1" applyAlignment="1">
      <alignment/>
    </xf>
    <xf numFmtId="0" fontId="1" fillId="0" borderId="0" xfId="51" applyFont="1" applyBorder="1" applyAlignment="1">
      <alignment horizontal="center" vertical="center"/>
      <protection/>
    </xf>
    <xf numFmtId="0" fontId="15" fillId="0" borderId="0" xfId="51" applyFont="1" applyBorder="1" applyAlignment="1">
      <alignment vertical="center"/>
      <protection/>
    </xf>
    <xf numFmtId="0" fontId="10" fillId="14" borderId="19" xfId="0" applyFont="1" applyFill="1" applyBorder="1" applyAlignment="1">
      <alignment horizontal="center" vertical="center"/>
    </xf>
    <xf numFmtId="0" fontId="15" fillId="0" borderId="0" xfId="0" applyFont="1" applyBorder="1" applyAlignment="1" quotePrefix="1">
      <alignment horizontal="left"/>
    </xf>
    <xf numFmtId="0" fontId="1" fillId="0" borderId="0" xfId="51" applyFont="1" applyBorder="1" applyAlignment="1">
      <alignment horizontal="left" vertical="center"/>
      <protection/>
    </xf>
    <xf numFmtId="0" fontId="1" fillId="0" borderId="0" xfId="51" applyFont="1" applyBorder="1" applyAlignment="1">
      <alignment vertical="center"/>
      <protection/>
    </xf>
    <xf numFmtId="14" fontId="0" fillId="6" borderId="0" xfId="0" applyNumberFormat="1" applyFill="1" applyBorder="1" applyAlignment="1">
      <alignment horizontal="center" vertical="center"/>
    </xf>
    <xf numFmtId="168" fontId="13" fillId="0" borderId="0" xfId="51" applyNumberFormat="1" applyFont="1" applyFill="1" applyBorder="1" applyAlignment="1">
      <alignment horizontal="center" vertical="center" wrapText="1"/>
      <protection/>
    </xf>
    <xf numFmtId="0" fontId="14" fillId="0" borderId="0" xfId="51" applyFont="1" applyBorder="1" applyAlignment="1">
      <alignment vertical="center"/>
      <protection/>
    </xf>
    <xf numFmtId="169" fontId="14" fillId="0" borderId="0" xfId="51" applyNumberFormat="1" applyFont="1" applyFill="1" applyBorder="1" applyAlignment="1">
      <alignment horizontal="center"/>
      <protection/>
    </xf>
    <xf numFmtId="0" fontId="14" fillId="0" borderId="0" xfId="51" applyFont="1" applyFill="1" applyBorder="1" applyAlignment="1">
      <alignment vertical="center"/>
      <protection/>
    </xf>
    <xf numFmtId="170" fontId="1" fillId="0" borderId="0" xfId="51" applyNumberFormat="1" applyFont="1" applyBorder="1" applyAlignment="1">
      <alignment vertical="center"/>
      <protection/>
    </xf>
    <xf numFmtId="0" fontId="13" fillId="14" borderId="0" xfId="0" applyFont="1" applyFill="1" applyBorder="1" applyAlignment="1" quotePrefix="1">
      <alignment horizontal="center" vertical="center" wrapText="1"/>
    </xf>
    <xf numFmtId="0" fontId="0" fillId="0" borderId="0" xfId="0" applyBorder="1" applyAlignment="1">
      <alignment/>
    </xf>
    <xf numFmtId="0" fontId="0" fillId="0" borderId="0" xfId="0" applyFont="1" applyBorder="1" applyAlignment="1">
      <alignment vertical="center"/>
    </xf>
    <xf numFmtId="14" fontId="0" fillId="0" borderId="0" xfId="0" applyNumberFormat="1"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xf>
    <xf numFmtId="0" fontId="13" fillId="0" borderId="0" xfId="0" applyFont="1" applyFill="1" applyBorder="1" applyAlignment="1">
      <alignment horizontal="center" vertical="center"/>
    </xf>
    <xf numFmtId="0" fontId="17" fillId="0" borderId="0" xfId="0" applyFont="1" applyFill="1" applyBorder="1" applyAlignment="1">
      <alignment horizontal="center" vertical="center"/>
    </xf>
    <xf numFmtId="14" fontId="16" fillId="0" borderId="0" xfId="0" applyNumberFormat="1" applyFont="1" applyFill="1" applyBorder="1" applyAlignment="1">
      <alignment horizontal="center"/>
    </xf>
    <xf numFmtId="0" fontId="16" fillId="0" borderId="0" xfId="0" applyFont="1" applyFill="1" applyBorder="1" applyAlignment="1">
      <alignment horizontal="center"/>
    </xf>
    <xf numFmtId="14" fontId="16" fillId="0" borderId="0" xfId="51" applyNumberFormat="1" applyFont="1" applyFill="1" applyBorder="1" applyAlignment="1">
      <alignment horizontal="center"/>
      <protection/>
    </xf>
    <xf numFmtId="10" fontId="0" fillId="0" borderId="0" xfId="53" applyNumberFormat="1" applyFont="1" applyBorder="1" applyAlignment="1">
      <alignment horizontal="center"/>
    </xf>
    <xf numFmtId="0" fontId="14" fillId="0" borderId="0" xfId="51" applyFont="1" applyFill="1" applyBorder="1">
      <alignment/>
      <protection/>
    </xf>
    <xf numFmtId="0" fontId="10" fillId="14" borderId="0" xfId="0" applyFont="1" applyFill="1" applyBorder="1" applyAlignment="1">
      <alignment vertical="center"/>
    </xf>
    <xf numFmtId="0" fontId="0" fillId="0" borderId="0" xfId="0" applyBorder="1" applyAlignment="1">
      <alignment vertical="center"/>
    </xf>
    <xf numFmtId="14" fontId="0" fillId="0" borderId="0" xfId="0" applyNumberFormat="1" applyBorder="1" applyAlignment="1">
      <alignment horizontal="center" vertical="center"/>
    </xf>
    <xf numFmtId="0" fontId="0" fillId="0" borderId="0" xfId="0" applyFont="1" applyFill="1" applyBorder="1" applyAlignment="1">
      <alignment/>
    </xf>
    <xf numFmtId="0" fontId="0" fillId="6" borderId="0" xfId="0" applyFont="1" applyFill="1" applyAlignment="1">
      <alignment/>
    </xf>
    <xf numFmtId="169" fontId="0" fillId="0" borderId="0" xfId="0" applyNumberFormat="1" applyFill="1" applyAlignment="1">
      <alignment horizontal="center"/>
    </xf>
    <xf numFmtId="10" fontId="0" fillId="0" borderId="0" xfId="53" applyNumberFormat="1" applyFont="1" applyFill="1" applyAlignment="1">
      <alignment horizontal="center"/>
    </xf>
    <xf numFmtId="0" fontId="14" fillId="0" borderId="0" xfId="51" applyFont="1" applyFill="1" applyAlignment="1">
      <alignment horizontal="left"/>
      <protection/>
    </xf>
    <xf numFmtId="0" fontId="14" fillId="0" borderId="0" xfId="51" applyFont="1" applyFill="1">
      <alignment/>
      <protection/>
    </xf>
    <xf numFmtId="0" fontId="13" fillId="14" borderId="0" xfId="51" applyFont="1" applyFill="1" applyAlignment="1">
      <alignment horizontal="center"/>
      <protection/>
    </xf>
    <xf numFmtId="0" fontId="14" fillId="0" borderId="0" xfId="51" applyFont="1">
      <alignment/>
      <protection/>
    </xf>
    <xf numFmtId="14" fontId="14" fillId="6" borderId="0" xfId="51" applyNumberFormat="1" applyFont="1" applyFill="1" applyAlignment="1">
      <alignment horizontal="center"/>
      <protection/>
    </xf>
    <xf numFmtId="166" fontId="14" fillId="0" borderId="0" xfId="51" applyNumberFormat="1" applyFont="1" applyAlignment="1">
      <alignment horizontal="center"/>
      <protection/>
    </xf>
    <xf numFmtId="0" fontId="14" fillId="0" borderId="0" xfId="51" applyFont="1" applyAlignment="1">
      <alignment horizontal="center"/>
      <protection/>
    </xf>
    <xf numFmtId="14" fontId="14" fillId="6" borderId="0" xfId="51" applyNumberFormat="1" applyFont="1" applyFill="1" applyAlignment="1">
      <alignment horizontal="center" vertical="center"/>
      <protection/>
    </xf>
    <xf numFmtId="165" fontId="14" fillId="0" borderId="0" xfId="54" applyNumberFormat="1" applyFont="1" applyFill="1" applyAlignment="1">
      <alignment horizontal="center"/>
    </xf>
    <xf numFmtId="169" fontId="14" fillId="0" borderId="0" xfId="51" applyNumberFormat="1" applyFont="1" applyAlignment="1">
      <alignment horizontal="center"/>
      <protection/>
    </xf>
    <xf numFmtId="0" fontId="20" fillId="6" borderId="20" xfId="0" applyFont="1" applyFill="1" applyBorder="1" applyAlignment="1">
      <alignment/>
    </xf>
    <xf numFmtId="0" fontId="10" fillId="6" borderId="12" xfId="0" applyFont="1" applyFill="1" applyBorder="1" applyAlignment="1">
      <alignment/>
    </xf>
    <xf numFmtId="11" fontId="0" fillId="0" borderId="0" xfId="0" applyNumberFormat="1" applyAlignment="1">
      <alignment/>
    </xf>
    <xf numFmtId="14" fontId="13" fillId="14" borderId="0" xfId="0" applyNumberFormat="1" applyFont="1" applyFill="1" applyBorder="1" applyAlignment="1">
      <alignment horizontal="center" vertical="center" wrapText="1"/>
    </xf>
    <xf numFmtId="14" fontId="13" fillId="14" borderId="21" xfId="0" applyNumberFormat="1" applyFont="1" applyFill="1" applyBorder="1" applyAlignment="1">
      <alignment horizontal="center" vertical="center" wrapText="1"/>
    </xf>
    <xf numFmtId="0" fontId="10" fillId="14" borderId="0" xfId="0" applyFont="1" applyFill="1" applyAlignment="1">
      <alignment horizontal="center" vertical="center"/>
    </xf>
    <xf numFmtId="0" fontId="10" fillId="14" borderId="22" xfId="0" applyFont="1" applyFill="1" applyBorder="1" applyAlignment="1">
      <alignment horizontal="center" vertical="center"/>
    </xf>
    <xf numFmtId="0" fontId="10" fillId="14" borderId="23" xfId="0" applyFont="1" applyFill="1" applyBorder="1" applyAlignment="1">
      <alignment horizontal="center" vertical="center"/>
    </xf>
    <xf numFmtId="0" fontId="10" fillId="14" borderId="24" xfId="0" applyFont="1" applyFill="1" applyBorder="1" applyAlignment="1">
      <alignment horizontal="center" vertical="center"/>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26" xfId="0" applyBorder="1" applyAlignment="1">
      <alignment horizontal="left" vertical="center" wrapText="1"/>
    </xf>
    <xf numFmtId="0" fontId="0" fillId="0" borderId="21" xfId="0" applyBorder="1" applyAlignment="1">
      <alignment horizontal="left" vertical="center" wrapText="1"/>
    </xf>
    <xf numFmtId="0" fontId="0" fillId="0" borderId="27" xfId="0" applyBorder="1" applyAlignment="1">
      <alignment horizontal="left" vertical="center" wrapText="1"/>
    </xf>
    <xf numFmtId="0" fontId="22" fillId="0" borderId="20"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13" fillId="14" borderId="0" xfId="51" applyFont="1" applyFill="1" applyBorder="1" applyAlignment="1">
      <alignment horizontal="center" vertical="center"/>
      <protection/>
    </xf>
    <xf numFmtId="0" fontId="13" fillId="14" borderId="0" xfId="51" applyFont="1" applyFill="1" applyBorder="1" applyAlignment="1">
      <alignment horizontal="center" vertical="center" wrapText="1"/>
      <protection/>
    </xf>
    <xf numFmtId="0" fontId="10" fillId="14" borderId="0" xfId="0" applyFont="1" applyFill="1" applyBorder="1" applyAlignment="1">
      <alignment horizontal="center" vertical="center"/>
    </xf>
    <xf numFmtId="0" fontId="13" fillId="14" borderId="0" xfId="0" applyFont="1" applyFill="1" applyBorder="1" applyAlignment="1">
      <alignment horizontal="center" vertical="center"/>
    </xf>
    <xf numFmtId="0" fontId="10" fillId="14" borderId="0" xfId="0" applyFont="1" applyFill="1" applyBorder="1" applyAlignment="1">
      <alignment horizontal="center" vertical="center" wrapText="1"/>
    </xf>
    <xf numFmtId="0" fontId="13" fillId="14" borderId="0" xfId="0" applyFont="1" applyFill="1" applyBorder="1" applyAlignment="1">
      <alignment horizontal="center" vertical="center" wrapText="1"/>
    </xf>
    <xf numFmtId="0" fontId="10" fillId="14" borderId="0" xfId="0" applyFont="1" applyFill="1" applyBorder="1" applyAlignment="1">
      <alignment horizontal="center" vertical="center"/>
    </xf>
    <xf numFmtId="0" fontId="10" fillId="14" borderId="28" xfId="0" applyFont="1" applyFill="1" applyBorder="1" applyAlignment="1">
      <alignment horizontal="center" vertical="center"/>
    </xf>
    <xf numFmtId="0" fontId="10" fillId="14" borderId="17" xfId="0" applyFont="1" applyFill="1" applyBorder="1" applyAlignment="1">
      <alignment horizontal="center" vertical="center"/>
    </xf>
    <xf numFmtId="0" fontId="10" fillId="14" borderId="0" xfId="0" applyFont="1" applyFill="1" applyBorder="1" applyAlignment="1">
      <alignment horizontal="center" vertical="center" wrapText="1"/>
    </xf>
    <xf numFmtId="0" fontId="10" fillId="14" borderId="18" xfId="0" applyFont="1" applyFill="1" applyBorder="1" applyAlignment="1">
      <alignment horizontal="center" vertical="center"/>
    </xf>
    <xf numFmtId="0" fontId="10" fillId="14" borderId="0" xfId="0" applyFont="1" applyFill="1" applyAlignment="1">
      <alignment horizontal="center" vertical="center" wrapText="1"/>
    </xf>
    <xf numFmtId="0" fontId="10" fillId="14" borderId="25" xfId="0" applyFont="1" applyFill="1" applyBorder="1" applyAlignment="1">
      <alignment horizontal="center" vertical="center"/>
    </xf>
    <xf numFmtId="0" fontId="10" fillId="14" borderId="18" xfId="0" applyFont="1" applyFill="1" applyBorder="1" applyAlignment="1">
      <alignment horizontal="center" vertical="center" wrapText="1"/>
    </xf>
    <xf numFmtId="0" fontId="10" fillId="14" borderId="0" xfId="0" applyFont="1" applyFill="1" applyAlignment="1">
      <alignment horizontal="center" vertical="center" wrapText="1"/>
    </xf>
    <xf numFmtId="0" fontId="10" fillId="14" borderId="0" xfId="0" applyFont="1" applyFill="1" applyAlignment="1">
      <alignment horizontal="center" vertical="center"/>
    </xf>
    <xf numFmtId="0" fontId="10" fillId="14" borderId="0" xfId="0" applyFont="1" applyFill="1" applyAlignment="1">
      <alignment horizontal="center"/>
    </xf>
    <xf numFmtId="0" fontId="10" fillId="14" borderId="17" xfId="0" applyFont="1" applyFill="1" applyBorder="1" applyAlignment="1">
      <alignment horizontal="center" vertical="center" wrapText="1"/>
    </xf>
    <xf numFmtId="0" fontId="10" fillId="14" borderId="0" xfId="0" applyFont="1" applyFill="1" applyBorder="1" applyAlignment="1">
      <alignment horizontal="center" wrapText="1"/>
    </xf>
    <xf numFmtId="0" fontId="10" fillId="14" borderId="0" xfId="0" applyFont="1" applyFill="1" applyAlignment="1">
      <alignment horizont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Normal_NATnon04145"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ipp.eu/" TargetMode="External" /><Relationship Id="rId3" Type="http://schemas.openxmlformats.org/officeDocument/2006/relationships/hyperlink" Target="http://www.ipp.eu/"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85725</xdr:colOff>
      <xdr:row>1</xdr:row>
      <xdr:rowOff>0</xdr:rowOff>
    </xdr:from>
    <xdr:to>
      <xdr:col>15</xdr:col>
      <xdr:colOff>828675</xdr:colOff>
      <xdr:row>7</xdr:row>
      <xdr:rowOff>0</xdr:rowOff>
    </xdr:to>
    <xdr:pic>
      <xdr:nvPicPr>
        <xdr:cNvPr id="1" name="Image 2">
          <a:hlinkClick r:id="rId3"/>
        </xdr:cNvPr>
        <xdr:cNvPicPr preferRelativeResize="1">
          <a:picLocks noChangeAspect="1"/>
        </xdr:cNvPicPr>
      </xdr:nvPicPr>
      <xdr:blipFill>
        <a:blip r:embed="rId1"/>
        <a:stretch>
          <a:fillRect/>
        </a:stretch>
      </xdr:blipFill>
      <xdr:spPr>
        <a:xfrm>
          <a:off x="7800975" y="180975"/>
          <a:ext cx="302895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Data/Local/Local%20Settings/Temporary%20Internet%20Files/Content.Outlook/CYBG4ZEK/Bar&#232;mes%20IPP%20-%20pr&#233;l&#232;vements%20sociaux.xlsx#ALLEG_GEN!A1"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legislation.cnav.fr/textes/at/TLR-AT_27011960.htm" TargetMode="External" /><Relationship Id="rId2" Type="http://schemas.openxmlformats.org/officeDocument/2006/relationships/hyperlink" Target="http://www.legislation.cnav.fr/textes/at/TLR-AT_24011975.htm#art1" TargetMode="External" /><Relationship Id="rId3"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fonds-de-solidarite.fr/" TargetMode="External" /><Relationship Id="rId2" Type="http://schemas.openxmlformats.org/officeDocument/2006/relationships/printerSettings" Target="../printerSettings/printerSettings2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66"/>
  <sheetViews>
    <sheetView tabSelected="1" zoomScalePageLayoutView="0" workbookViewId="0" topLeftCell="A1">
      <selection activeCell="A1" sqref="A1"/>
    </sheetView>
  </sheetViews>
  <sheetFormatPr defaultColWidth="11.421875" defaultRowHeight="15"/>
  <cols>
    <col min="1" max="1" width="6.00390625" style="0" customWidth="1"/>
    <col min="2" max="2" width="2.8515625" style="0" customWidth="1"/>
    <col min="3" max="3" width="3.28125" style="0" customWidth="1"/>
    <col min="9" max="9" width="12.140625" style="0" customWidth="1"/>
    <col min="16" max="16" width="12.8515625" style="0" customWidth="1"/>
  </cols>
  <sheetData>
    <row r="1" spans="2:12" ht="14.25">
      <c r="B1" s="375" t="s">
        <v>1001</v>
      </c>
      <c r="C1" s="376"/>
      <c r="D1" s="376"/>
      <c r="E1" s="376"/>
      <c r="F1" s="376"/>
      <c r="G1" s="376"/>
      <c r="H1" s="376"/>
      <c r="I1" s="376"/>
      <c r="J1" s="376"/>
      <c r="K1" s="376"/>
      <c r="L1" s="377"/>
    </row>
    <row r="2" spans="2:12" ht="15.75" customHeight="1">
      <c r="B2" s="378"/>
      <c r="C2" s="379"/>
      <c r="D2" s="379"/>
      <c r="E2" s="379"/>
      <c r="F2" s="379"/>
      <c r="G2" s="379"/>
      <c r="H2" s="379"/>
      <c r="I2" s="379"/>
      <c r="J2" s="379"/>
      <c r="K2" s="379"/>
      <c r="L2" s="380"/>
    </row>
    <row r="3" ht="15">
      <c r="A3" t="s">
        <v>81</v>
      </c>
    </row>
    <row r="4" spans="2:12" ht="15">
      <c r="B4" s="366" t="s">
        <v>897</v>
      </c>
      <c r="C4" s="367"/>
      <c r="D4" s="367"/>
      <c r="E4" s="367"/>
      <c r="F4" s="367"/>
      <c r="G4" s="367"/>
      <c r="H4" s="367"/>
      <c r="I4" s="367"/>
      <c r="J4" s="367"/>
      <c r="K4" s="367"/>
      <c r="L4" s="368"/>
    </row>
    <row r="5" spans="2:12" ht="15">
      <c r="B5" s="369"/>
      <c r="C5" s="370"/>
      <c r="D5" s="370"/>
      <c r="E5" s="370"/>
      <c r="F5" s="370"/>
      <c r="G5" s="370"/>
      <c r="H5" s="370"/>
      <c r="I5" s="370"/>
      <c r="J5" s="370"/>
      <c r="K5" s="370"/>
      <c r="L5" s="371"/>
    </row>
    <row r="6" spans="2:12" ht="15">
      <c r="B6" s="369"/>
      <c r="C6" s="370"/>
      <c r="D6" s="370"/>
      <c r="E6" s="370"/>
      <c r="F6" s="370"/>
      <c r="G6" s="370"/>
      <c r="H6" s="370"/>
      <c r="I6" s="370"/>
      <c r="J6" s="370"/>
      <c r="K6" s="370"/>
      <c r="L6" s="371"/>
    </row>
    <row r="7" spans="2:12" ht="15">
      <c r="B7" s="369"/>
      <c r="C7" s="370"/>
      <c r="D7" s="370"/>
      <c r="E7" s="370"/>
      <c r="F7" s="370"/>
      <c r="G7" s="370"/>
      <c r="H7" s="370"/>
      <c r="I7" s="370"/>
      <c r="J7" s="370"/>
      <c r="K7" s="370"/>
      <c r="L7" s="371"/>
    </row>
    <row r="8" spans="2:12" ht="15">
      <c r="B8" s="372"/>
      <c r="C8" s="373"/>
      <c r="D8" s="373"/>
      <c r="E8" s="373"/>
      <c r="F8" s="373"/>
      <c r="G8" s="373"/>
      <c r="H8" s="373"/>
      <c r="I8" s="373"/>
      <c r="J8" s="373"/>
      <c r="K8" s="373"/>
      <c r="L8" s="374"/>
    </row>
    <row r="10" spans="2:16" ht="14.25">
      <c r="B10" s="16" t="s">
        <v>651</v>
      </c>
      <c r="J10" s="357" t="s">
        <v>1062</v>
      </c>
      <c r="K10" s="7"/>
      <c r="L10" s="7"/>
      <c r="M10" s="7"/>
      <c r="N10" s="7"/>
      <c r="O10" s="7"/>
      <c r="P10" s="8"/>
    </row>
    <row r="11" spans="3:16" ht="14.25">
      <c r="C11">
        <v>1</v>
      </c>
      <c r="D11" s="4" t="s">
        <v>859</v>
      </c>
      <c r="J11" s="358" t="s">
        <v>857</v>
      </c>
      <c r="K11" s="6"/>
      <c r="L11" s="6"/>
      <c r="M11" s="6"/>
      <c r="N11" s="6"/>
      <c r="O11" s="6"/>
      <c r="P11" s="10"/>
    </row>
    <row r="12" spans="2:16" ht="14.25">
      <c r="B12" s="16" t="s">
        <v>654</v>
      </c>
      <c r="D12" s="4"/>
      <c r="J12" s="9"/>
      <c r="K12" s="6"/>
      <c r="L12" s="6"/>
      <c r="M12" s="6"/>
      <c r="N12" s="6"/>
      <c r="O12" s="6"/>
      <c r="P12" s="10"/>
    </row>
    <row r="13" spans="3:16" ht="14.25">
      <c r="C13">
        <v>2</v>
      </c>
      <c r="D13" s="4" t="s">
        <v>652</v>
      </c>
      <c r="J13" s="11" t="s">
        <v>1063</v>
      </c>
      <c r="K13" s="6"/>
      <c r="L13" s="6"/>
      <c r="M13" s="6"/>
      <c r="N13" s="6"/>
      <c r="O13" s="6"/>
      <c r="P13" s="10"/>
    </row>
    <row r="14" spans="3:16" ht="14.25">
      <c r="C14">
        <v>3</v>
      </c>
      <c r="D14" s="4" t="s">
        <v>860</v>
      </c>
      <c r="J14" s="9" t="s">
        <v>648</v>
      </c>
      <c r="K14" s="6"/>
      <c r="L14" s="6"/>
      <c r="M14" s="6"/>
      <c r="N14" s="6"/>
      <c r="O14" s="277"/>
      <c r="P14" s="10"/>
    </row>
    <row r="15" spans="3:16" ht="14.25">
      <c r="C15">
        <v>4</v>
      </c>
      <c r="D15" s="4" t="s">
        <v>653</v>
      </c>
      <c r="J15" s="9" t="s">
        <v>649</v>
      </c>
      <c r="K15" s="6"/>
      <c r="L15" s="6"/>
      <c r="M15" s="6"/>
      <c r="N15" s="6"/>
      <c r="O15" s="6"/>
      <c r="P15" s="10"/>
    </row>
    <row r="16" spans="2:16" ht="14.25">
      <c r="B16" s="16" t="s">
        <v>792</v>
      </c>
      <c r="C16" s="4"/>
      <c r="J16" s="12" t="s">
        <v>650</v>
      </c>
      <c r="K16" s="13"/>
      <c r="L16" s="13"/>
      <c r="M16" s="13"/>
      <c r="N16" s="13"/>
      <c r="O16" s="13"/>
      <c r="P16" s="14"/>
    </row>
    <row r="17" spans="3:4" ht="14.25">
      <c r="C17">
        <v>5</v>
      </c>
      <c r="D17" s="4" t="s">
        <v>866</v>
      </c>
    </row>
    <row r="18" spans="3:4" ht="14.25">
      <c r="C18">
        <v>6</v>
      </c>
      <c r="D18" s="4" t="s">
        <v>867</v>
      </c>
    </row>
    <row r="19" spans="3:4" ht="14.25">
      <c r="C19">
        <v>7</v>
      </c>
      <c r="D19" s="4" t="s">
        <v>868</v>
      </c>
    </row>
    <row r="20" spans="2:3" ht="14.25">
      <c r="B20" s="16" t="s">
        <v>793</v>
      </c>
      <c r="C20" s="4"/>
    </row>
    <row r="21" spans="3:4" ht="14.25">
      <c r="C21">
        <v>8</v>
      </c>
      <c r="D21" s="4" t="s">
        <v>1071</v>
      </c>
    </row>
    <row r="22" spans="3:4" ht="14.25">
      <c r="C22">
        <v>9</v>
      </c>
      <c r="D22" s="4" t="s">
        <v>861</v>
      </c>
    </row>
    <row r="23" spans="3:10" ht="14.25">
      <c r="C23">
        <v>10</v>
      </c>
      <c r="D23" s="4" t="s">
        <v>862</v>
      </c>
      <c r="J23" s="359"/>
    </row>
    <row r="24" spans="3:4" ht="14.25">
      <c r="C24">
        <v>11</v>
      </c>
      <c r="D24" s="4" t="s">
        <v>863</v>
      </c>
    </row>
    <row r="25" spans="3:4" ht="14.25">
      <c r="C25">
        <v>12</v>
      </c>
      <c r="D25" s="4" t="s">
        <v>869</v>
      </c>
    </row>
    <row r="26" spans="3:4" ht="14.25">
      <c r="C26">
        <v>13</v>
      </c>
      <c r="D26" s="4" t="s">
        <v>870</v>
      </c>
    </row>
    <row r="27" spans="3:4" ht="14.25">
      <c r="C27">
        <v>14</v>
      </c>
      <c r="D27" s="4" t="s">
        <v>871</v>
      </c>
    </row>
    <row r="28" spans="3:4" ht="14.25">
      <c r="C28">
        <v>15</v>
      </c>
      <c r="D28" s="4" t="s">
        <v>872</v>
      </c>
    </row>
    <row r="29" spans="2:3" ht="14.25">
      <c r="B29" s="16" t="s">
        <v>794</v>
      </c>
      <c r="C29" s="4"/>
    </row>
    <row r="30" spans="3:4" ht="14.25">
      <c r="C30">
        <v>16</v>
      </c>
      <c r="D30" s="4" t="s">
        <v>873</v>
      </c>
    </row>
    <row r="31" spans="3:4" ht="14.25">
      <c r="C31">
        <v>17</v>
      </c>
      <c r="D31" s="4" t="s">
        <v>858</v>
      </c>
    </row>
    <row r="32" spans="3:4" ht="14.25">
      <c r="C32">
        <v>18</v>
      </c>
      <c r="D32" s="4" t="s">
        <v>864</v>
      </c>
    </row>
    <row r="33" spans="3:4" ht="14.25">
      <c r="C33">
        <v>19</v>
      </c>
      <c r="D33" s="4" t="s">
        <v>874</v>
      </c>
    </row>
    <row r="34" spans="2:3" ht="14.25">
      <c r="B34" s="16" t="s">
        <v>795</v>
      </c>
      <c r="C34" s="4"/>
    </row>
    <row r="35" spans="3:4" ht="14.25">
      <c r="C35">
        <v>20</v>
      </c>
      <c r="D35" s="4" t="s">
        <v>875</v>
      </c>
    </row>
    <row r="36" spans="3:4" ht="14.25">
      <c r="C36">
        <v>21</v>
      </c>
      <c r="D36" s="4" t="s">
        <v>876</v>
      </c>
    </row>
    <row r="37" spans="3:4" ht="14.25">
      <c r="C37">
        <v>22</v>
      </c>
      <c r="D37" s="4" t="s">
        <v>877</v>
      </c>
    </row>
    <row r="38" spans="3:4" ht="14.25">
      <c r="C38">
        <v>23</v>
      </c>
      <c r="D38" s="4" t="s">
        <v>878</v>
      </c>
    </row>
    <row r="39" spans="3:4" ht="14.25">
      <c r="C39">
        <v>24</v>
      </c>
      <c r="D39" s="4" t="s">
        <v>865</v>
      </c>
    </row>
    <row r="40" spans="2:4" ht="14.25">
      <c r="B40" s="16" t="s">
        <v>796</v>
      </c>
      <c r="C40" s="4"/>
      <c r="D40" s="4"/>
    </row>
    <row r="41" spans="2:4" ht="14.25">
      <c r="B41" s="16"/>
      <c r="C41">
        <v>25</v>
      </c>
      <c r="D41" s="4" t="s">
        <v>623</v>
      </c>
    </row>
    <row r="42" spans="3:4" ht="14.25">
      <c r="C42">
        <v>26</v>
      </c>
      <c r="D42" s="4" t="s">
        <v>879</v>
      </c>
    </row>
    <row r="43" spans="3:4" ht="14.25">
      <c r="C43">
        <v>27</v>
      </c>
      <c r="D43" s="4" t="s">
        <v>880</v>
      </c>
    </row>
    <row r="44" spans="3:4" ht="14.25">
      <c r="C44">
        <v>28</v>
      </c>
      <c r="D44" s="4" t="s">
        <v>881</v>
      </c>
    </row>
    <row r="45" spans="3:4" ht="14.25">
      <c r="C45">
        <v>29</v>
      </c>
      <c r="D45" s="4" t="s">
        <v>882</v>
      </c>
    </row>
    <row r="46" spans="3:4" ht="14.25">
      <c r="C46">
        <v>30</v>
      </c>
      <c r="D46" s="4" t="s">
        <v>883</v>
      </c>
    </row>
    <row r="47" spans="3:4" ht="14.25">
      <c r="C47">
        <v>31</v>
      </c>
      <c r="D47" s="4" t="s">
        <v>884</v>
      </c>
    </row>
    <row r="48" spans="3:4" ht="14.25">
      <c r="C48">
        <v>32</v>
      </c>
      <c r="D48" s="4" t="s">
        <v>885</v>
      </c>
    </row>
    <row r="49" spans="3:4" ht="14.25">
      <c r="C49">
        <v>33</v>
      </c>
      <c r="D49" s="4" t="s">
        <v>886</v>
      </c>
    </row>
    <row r="50" spans="2:3" ht="14.25">
      <c r="B50" s="16" t="s">
        <v>797</v>
      </c>
      <c r="C50" s="4"/>
    </row>
    <row r="51" spans="3:4" ht="14.25">
      <c r="C51">
        <v>34</v>
      </c>
      <c r="D51" s="4" t="s">
        <v>887</v>
      </c>
    </row>
    <row r="52" spans="3:4" ht="14.25">
      <c r="C52">
        <v>35</v>
      </c>
      <c r="D52" s="4" t="s">
        <v>888</v>
      </c>
    </row>
    <row r="53" spans="3:4" ht="14.25">
      <c r="C53">
        <v>36</v>
      </c>
      <c r="D53" s="4" t="s">
        <v>889</v>
      </c>
    </row>
    <row r="54" spans="3:4" ht="14.25">
      <c r="C54">
        <v>37</v>
      </c>
      <c r="D54" s="4" t="s">
        <v>890</v>
      </c>
    </row>
    <row r="55" spans="3:4" ht="14.25">
      <c r="C55">
        <v>38</v>
      </c>
      <c r="D55" s="4" t="s">
        <v>891</v>
      </c>
    </row>
    <row r="56" spans="3:4" ht="14.25">
      <c r="C56">
        <v>39</v>
      </c>
      <c r="D56" s="4" t="s">
        <v>892</v>
      </c>
    </row>
    <row r="57" spans="3:5" ht="14.25">
      <c r="C57">
        <v>40</v>
      </c>
      <c r="D57" s="4" t="s">
        <v>893</v>
      </c>
      <c r="E57" s="4"/>
    </row>
    <row r="58" spans="3:5" ht="14.25">
      <c r="C58">
        <v>41</v>
      </c>
      <c r="D58" s="4" t="s">
        <v>894</v>
      </c>
      <c r="E58" s="4"/>
    </row>
    <row r="59" spans="2:5" ht="14.25">
      <c r="B59" s="16" t="s">
        <v>798</v>
      </c>
      <c r="C59" s="4"/>
      <c r="E59" s="4"/>
    </row>
    <row r="60" spans="3:4" ht="14.25">
      <c r="C60">
        <v>42</v>
      </c>
      <c r="D60" s="4" t="s">
        <v>789</v>
      </c>
    </row>
    <row r="61" spans="2:3" ht="14.25">
      <c r="B61" s="16" t="s">
        <v>799</v>
      </c>
      <c r="C61" s="4"/>
    </row>
    <row r="62" spans="3:4" ht="14.25">
      <c r="C62">
        <v>43</v>
      </c>
      <c r="D62" s="4" t="s">
        <v>790</v>
      </c>
    </row>
    <row r="63" spans="3:4" ht="14.25">
      <c r="C63">
        <v>44</v>
      </c>
      <c r="D63" s="4" t="s">
        <v>791</v>
      </c>
    </row>
    <row r="64" spans="2:3" ht="14.25">
      <c r="B64" s="16" t="s">
        <v>800</v>
      </c>
      <c r="C64" s="4"/>
    </row>
    <row r="65" spans="3:4" ht="14.25">
      <c r="C65">
        <v>45</v>
      </c>
      <c r="D65" s="4" t="s">
        <v>895</v>
      </c>
    </row>
    <row r="66" spans="3:4" ht="14.25">
      <c r="C66">
        <v>46</v>
      </c>
      <c r="D66" s="4" t="s">
        <v>896</v>
      </c>
    </row>
  </sheetData>
  <sheetProtection/>
  <mergeCells count="2">
    <mergeCell ref="B4:L8"/>
    <mergeCell ref="B1:L2"/>
  </mergeCells>
  <hyperlinks>
    <hyperlink ref="D11" location="PSS!A1" display="1. Plafond mensuel de la Sécurité Sociale (1976-2011)"/>
    <hyperlink ref="D17" location="'CSG-1'!A1" display="CSG et CRDS sur les revenus d'activité"/>
    <hyperlink ref="D21" location="SS!A1" display="Cotisations sécurité sociale (1930-1966)"/>
    <hyperlink ref="D22" location="MMID!A1" display="Cotisation maladie, maternité, invalidité, décès MMID"/>
    <hyperlink ref="D24" location="CNAV!A1" display="Cotisation assurance retraite CNAV"/>
    <hyperlink ref="D23" location="'MMID-AM'!A1" display="Cotisation maladie supplémentaire en Alsave et Moselle MMID-AM (1967-2011)"/>
    <hyperlink ref="D25" location="VEUVAGE!A1" display="Cotisation assurance veuvage VEUVAGE"/>
    <hyperlink ref="D26" location="CSA!A1" display="Contributions SS solidarité autonomie (CSA)"/>
    <hyperlink ref="D27" location="FAMILLE!A1" display="Cotisation branche famille"/>
    <hyperlink ref="D30" location="CHOMAGE!A1" display="Cotisation assurance chômage"/>
    <hyperlink ref="D31" location="AGFF!A1" display="Cotisations pour la structure financière ASF-AGFF"/>
    <hyperlink ref="D33" location="AGS!A1" display="Cotisations de contribution au régime de garantie des salaires (AGS)"/>
    <hyperlink ref="D35" location="ARRCO!A1" display="Cotisations retraites des non-cadres (ARRCO)"/>
    <hyperlink ref="D36" location="AGIRC!A1" display="Cotisations retraites des cadres (AGIRC)"/>
    <hyperlink ref="D37" location="APEC!A1" display="Cotisations pour l'Association pour l'emploi des cadres (APEC)"/>
    <hyperlink ref="D38" location="CET!A1" display="Cotisations retraite exceptionnelle et temporaire (CET)"/>
    <hyperlink ref="D52" location="CONSTRUCTION!A1" display="Cotisations effort à la construction"/>
    <hyperlink ref="D53" location="FNAL!A1" display="Cotisations pour le Fonds national d'aide au logement (FNAL)"/>
    <hyperlink ref="D54" location="ACCIDENTS!A1" display="Cotisation accidents"/>
    <hyperlink ref="D55" location="FORMATION!A1" display="Cotisation pour la formation professionnelle"/>
    <hyperlink ref="D56" location="APPRENTISSAGE!A1" display="Taxe d'apprentissage"/>
    <hyperlink ref="D57" location="VT!A1" display="Versement transport (VT)"/>
    <hyperlink ref="D58" location="PREVOYANCE!A1" display="Cotisation prévoyance"/>
    <hyperlink ref="D51" location="TAXSAL!A1" display="Taxe sur les salaires"/>
    <hyperlink ref="D44" location="RP!A1" display="Retenues pour pension des fonctionnaires"/>
    <hyperlink ref="D49" location="FDS!A1" display="Cotisations au Fonds de solidarité (FDS)"/>
    <hyperlink ref="D45" location="CI!A1" display="Cotisations retraites de l'Etat-employeur implicite"/>
    <hyperlink ref="D46" location="RAFP!A1" display="Cotisations au Régime additionnel de la fonction publique (RAFP)"/>
    <hyperlink ref="D48" location="IRCANTEC!A1" display="Cotisations à la Retraite complémentaire des agents non titulaires de la Fonction publique et des élus locaux (IRCANTEC)"/>
    <hyperlink ref="D47" location="CNRACL!A1" display="Cotisations à la Caisse nationale de retraite des agents des collectivités locales (CNRACL)"/>
    <hyperlink ref="D43" location="'MMID-CL'!A1" display="Cotisations maladie - Fonction publique hospitalière et Collectivités locales"/>
    <hyperlink ref="D42" location="'MMID-Etat'!A1" display="Cotisations maladie - Fonction publique d'Etat"/>
    <hyperlink ref="D18" location="'CSG-2'!A1" display="CSG et CRDS sur les revenus de remplacement"/>
    <hyperlink ref="D28" location="CSS_RED!A1" display="Cotisations SS des journalistes, artistes du spectacle et professions médicales"/>
    <hyperlink ref="D19" location="CRDS!A1" display="CRDS"/>
    <hyperlink ref="D41" location="'ASSIETTE PU'!A1" display="Assiettes des cotisations/contributions"/>
    <hyperlink ref="D14" location="SMIC!A1" display="Salaire minimum de croissance - SMIC (1970-2011)"/>
    <hyperlink ref="D15" location="GMR!A1" display="3. Garanties minimales de ressources (2000-2004)"/>
    <hyperlink ref="D13" location="SMIG!A1" display="Salaire minimum garanti (1950-1969)"/>
    <hyperlink ref="D60" location="'AUBRY I'!A1" display="Aides incitatives à la RTT (Aubry I)"/>
    <hyperlink ref="D63" location="AUBRYII!A1" display="Allègement de cotisations sociales des lois Aubry II (2000-2003)"/>
    <hyperlink ref="D65" location="SFT!A1" display="Montant du supplément familial de traitement (SFT)"/>
    <hyperlink ref="D66" location="INDICE_FP!A1" display="Point d'indice de la Fonction Publique"/>
    <hyperlink ref="D62" r:id="rId1" display="Allègement généralisé de cotisations sociales (1993-2003)"/>
    <hyperlink ref="D32" location="AGFF!A1" display="Cotisations pour la structure financière ASF-AGFF"/>
    <hyperlink ref="D39" location="DECES_CADRES!A1" display="Cotisation décès cadres"/>
  </hyperlinks>
  <printOptions/>
  <pageMargins left="0.7" right="0.7" top="0.75" bottom="0.75" header="0.3" footer="0.3"/>
  <pageSetup horizontalDpi="1200" verticalDpi="1200" orientation="portrait" paperSize="9" r:id="rId3"/>
  <drawing r:id="rId2"/>
</worksheet>
</file>

<file path=xl/worksheets/sheet10.xml><?xml version="1.0" encoding="utf-8"?>
<worksheet xmlns="http://schemas.openxmlformats.org/spreadsheetml/2006/main" xmlns:r="http://schemas.openxmlformats.org/officeDocument/2006/relationships">
  <dimension ref="A1:I25"/>
  <sheetViews>
    <sheetView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B25" sqref="B25:B27"/>
    </sheetView>
  </sheetViews>
  <sheetFormatPr defaultColWidth="9.140625" defaultRowHeight="15" customHeight="1"/>
  <cols>
    <col min="1" max="1" width="11.7109375" style="117" customWidth="1"/>
    <col min="2" max="2" width="13.7109375" style="117" customWidth="1"/>
    <col min="3" max="3" width="18.00390625" style="117" customWidth="1"/>
    <col min="4" max="4" width="13.140625" style="117" customWidth="1"/>
    <col min="5" max="5" width="12.7109375" style="117" customWidth="1"/>
    <col min="6" max="6" width="13.140625" style="117" customWidth="1"/>
    <col min="7" max="7" width="32.00390625" style="117" customWidth="1"/>
    <col min="8" max="8" width="12.140625" style="117" customWidth="1"/>
    <col min="9" max="9" width="80.28125" style="117" customWidth="1"/>
    <col min="10" max="16384" width="9.140625" style="117" customWidth="1"/>
  </cols>
  <sheetData>
    <row r="1" spans="1:6" ht="15" customHeight="1" hidden="1">
      <c r="A1" s="117" t="s">
        <v>286</v>
      </c>
      <c r="B1" s="117" t="s">
        <v>507</v>
      </c>
      <c r="C1" s="117" t="s">
        <v>506</v>
      </c>
      <c r="D1" s="117" t="s">
        <v>298</v>
      </c>
      <c r="E1" s="117" t="s">
        <v>299</v>
      </c>
      <c r="F1" s="117" t="s">
        <v>300</v>
      </c>
    </row>
    <row r="2" spans="1:9" s="272" customFormat="1" ht="15" customHeight="1">
      <c r="A2" s="387" t="s">
        <v>1072</v>
      </c>
      <c r="B2" s="386" t="s">
        <v>1087</v>
      </c>
      <c r="C2" s="386"/>
      <c r="D2" s="386"/>
      <c r="E2" s="386" t="s">
        <v>1088</v>
      </c>
      <c r="F2" s="386"/>
      <c r="G2" s="382" t="s">
        <v>1033</v>
      </c>
      <c r="H2" s="385" t="s">
        <v>1083</v>
      </c>
      <c r="I2" s="193"/>
    </row>
    <row r="3" spans="1:9" s="270" customFormat="1" ht="27" customHeight="1">
      <c r="A3" s="387"/>
      <c r="B3" s="263" t="s">
        <v>1089</v>
      </c>
      <c r="C3" s="263" t="s">
        <v>508</v>
      </c>
      <c r="D3" s="263" t="s">
        <v>1090</v>
      </c>
      <c r="E3" s="263" t="s">
        <v>1089</v>
      </c>
      <c r="F3" s="263" t="s">
        <v>1090</v>
      </c>
      <c r="G3" s="382"/>
      <c r="H3" s="385"/>
      <c r="I3" s="193"/>
    </row>
    <row r="4" spans="1:9" ht="15" customHeight="1">
      <c r="A4" s="89">
        <v>35796</v>
      </c>
      <c r="B4" s="90"/>
      <c r="C4" s="90"/>
      <c r="D4" s="90"/>
      <c r="E4" s="91">
        <v>0.0075</v>
      </c>
      <c r="F4" s="91">
        <v>0.128</v>
      </c>
      <c r="G4" s="92" t="s">
        <v>1124</v>
      </c>
      <c r="H4" s="93">
        <v>35794</v>
      </c>
      <c r="I4" s="98"/>
    </row>
    <row r="5" spans="1:9" ht="15" customHeight="1">
      <c r="A5" s="89">
        <v>35431</v>
      </c>
      <c r="B5" s="90"/>
      <c r="C5" s="90"/>
      <c r="D5" s="90"/>
      <c r="E5" s="91">
        <v>0.055</v>
      </c>
      <c r="F5" s="91">
        <v>0.128</v>
      </c>
      <c r="G5" s="95" t="s">
        <v>1125</v>
      </c>
      <c r="H5" s="93">
        <v>35428</v>
      </c>
      <c r="I5" s="98"/>
    </row>
    <row r="6" spans="1:9" ht="15" customHeight="1">
      <c r="A6" s="89">
        <v>33604</v>
      </c>
      <c r="B6" s="90"/>
      <c r="C6" s="90"/>
      <c r="D6" s="90"/>
      <c r="E6" s="91">
        <v>0.068</v>
      </c>
      <c r="F6" s="91">
        <v>0.128</v>
      </c>
      <c r="G6" s="92" t="s">
        <v>1120</v>
      </c>
      <c r="H6" s="93">
        <v>33635</v>
      </c>
      <c r="I6" s="98"/>
    </row>
    <row r="7" spans="1:9" ht="15" customHeight="1">
      <c r="A7" s="89">
        <v>33420</v>
      </c>
      <c r="B7" s="90"/>
      <c r="C7" s="90"/>
      <c r="D7" s="90"/>
      <c r="E7" s="91">
        <v>0.068</v>
      </c>
      <c r="F7" s="91">
        <v>0.126</v>
      </c>
      <c r="G7" s="92" t="s">
        <v>1121</v>
      </c>
      <c r="H7" s="93">
        <v>33418</v>
      </c>
      <c r="I7" s="98"/>
    </row>
    <row r="8" spans="1:9" ht="15" customHeight="1">
      <c r="A8" s="89">
        <v>31959</v>
      </c>
      <c r="B8" s="90"/>
      <c r="C8" s="90"/>
      <c r="D8" s="90"/>
      <c r="E8" s="91">
        <v>0.059</v>
      </c>
      <c r="F8" s="91">
        <v>0.126</v>
      </c>
      <c r="G8" s="92" t="s">
        <v>1122</v>
      </c>
      <c r="H8" s="93">
        <v>31958</v>
      </c>
      <c r="I8" s="98"/>
    </row>
    <row r="9" spans="1:9" ht="15" customHeight="1">
      <c r="A9" s="89">
        <v>30682</v>
      </c>
      <c r="B9" s="90"/>
      <c r="C9" s="90"/>
      <c r="D9" s="90"/>
      <c r="E9" s="91">
        <v>0.055</v>
      </c>
      <c r="F9" s="91">
        <v>0.126</v>
      </c>
      <c r="G9" s="92" t="s">
        <v>1123</v>
      </c>
      <c r="H9" s="93">
        <v>30681</v>
      </c>
      <c r="I9" s="98"/>
    </row>
    <row r="10" spans="1:9" ht="15" customHeight="1">
      <c r="A10" s="65">
        <v>29904</v>
      </c>
      <c r="B10" s="90"/>
      <c r="C10" s="90"/>
      <c r="D10" s="91">
        <v>0.0545</v>
      </c>
      <c r="E10" s="91">
        <v>0.055</v>
      </c>
      <c r="F10" s="91">
        <v>0.08</v>
      </c>
      <c r="G10" s="96" t="s">
        <v>1126</v>
      </c>
      <c r="H10" s="97">
        <v>29904</v>
      </c>
      <c r="I10" s="98" t="s">
        <v>1069</v>
      </c>
    </row>
    <row r="11" spans="1:9" ht="15" customHeight="1">
      <c r="A11" s="89">
        <v>29221</v>
      </c>
      <c r="B11" s="90"/>
      <c r="C11" s="90"/>
      <c r="D11" s="91">
        <v>0.0895</v>
      </c>
      <c r="E11" s="91">
        <v>0.055</v>
      </c>
      <c r="F11" s="91">
        <v>0.045</v>
      </c>
      <c r="G11" s="95" t="s">
        <v>1127</v>
      </c>
      <c r="H11" s="97">
        <v>29067</v>
      </c>
      <c r="I11" s="98" t="s">
        <v>915</v>
      </c>
    </row>
    <row r="12" spans="1:9" ht="15" customHeight="1">
      <c r="A12" s="89">
        <v>29068</v>
      </c>
      <c r="B12" s="91">
        <v>0.01</v>
      </c>
      <c r="C12" s="91"/>
      <c r="D12" s="91">
        <v>0.0895</v>
      </c>
      <c r="E12" s="91">
        <v>0.045</v>
      </c>
      <c r="F12" s="91">
        <v>0.045</v>
      </c>
      <c r="G12" s="98" t="s">
        <v>1105</v>
      </c>
      <c r="H12" s="99">
        <v>29067</v>
      </c>
      <c r="I12" s="98"/>
    </row>
    <row r="13" spans="1:9" ht="15" customHeight="1">
      <c r="A13" s="89">
        <v>28856</v>
      </c>
      <c r="B13" s="91">
        <v>0.01</v>
      </c>
      <c r="C13" s="91"/>
      <c r="D13" s="91">
        <v>0.0895</v>
      </c>
      <c r="E13" s="91">
        <v>0.035</v>
      </c>
      <c r="F13" s="91">
        <v>0.045</v>
      </c>
      <c r="G13" s="92" t="s">
        <v>1097</v>
      </c>
      <c r="H13" s="93">
        <v>28852</v>
      </c>
      <c r="I13" s="98"/>
    </row>
    <row r="14" spans="1:9" ht="15" customHeight="1">
      <c r="A14" s="89">
        <v>28307</v>
      </c>
      <c r="B14" s="91">
        <v>0.03</v>
      </c>
      <c r="C14" s="91"/>
      <c r="D14" s="91">
        <v>0.1095</v>
      </c>
      <c r="E14" s="91">
        <v>0.015</v>
      </c>
      <c r="F14" s="91">
        <v>0.025</v>
      </c>
      <c r="G14" s="92" t="s">
        <v>1106</v>
      </c>
      <c r="H14" s="93">
        <v>28306</v>
      </c>
      <c r="I14" s="98" t="s">
        <v>1104</v>
      </c>
    </row>
    <row r="15" spans="1:8" s="116" customFormat="1" ht="15" customHeight="1">
      <c r="A15" s="65">
        <v>28034</v>
      </c>
      <c r="B15" s="91">
        <v>0.03</v>
      </c>
      <c r="C15" s="91">
        <v>0.01</v>
      </c>
      <c r="D15" s="91">
        <v>0.1095</v>
      </c>
      <c r="E15" s="91">
        <v>0.015</v>
      </c>
      <c r="F15" s="91">
        <v>0.025</v>
      </c>
      <c r="G15" s="98" t="s">
        <v>1098</v>
      </c>
      <c r="H15" s="99">
        <v>28033</v>
      </c>
    </row>
    <row r="16" spans="1:9" ht="15" customHeight="1">
      <c r="A16" s="65">
        <v>27760</v>
      </c>
      <c r="B16" s="91">
        <v>0.025</v>
      </c>
      <c r="C16" s="91">
        <v>0.01</v>
      </c>
      <c r="D16" s="91">
        <v>0.1045</v>
      </c>
      <c r="E16" s="91">
        <v>0.015</v>
      </c>
      <c r="F16" s="91">
        <v>0.025</v>
      </c>
      <c r="G16" s="98" t="s">
        <v>1099</v>
      </c>
      <c r="H16" s="99">
        <v>27758</v>
      </c>
      <c r="I16" s="98" t="s">
        <v>917</v>
      </c>
    </row>
    <row r="17" spans="1:8" ht="15" customHeight="1">
      <c r="A17" s="101">
        <v>25934</v>
      </c>
      <c r="B17" s="120">
        <v>0.025</v>
      </c>
      <c r="C17" s="91">
        <v>0.01</v>
      </c>
      <c r="D17" s="120">
        <v>0.1045</v>
      </c>
      <c r="E17" s="120">
        <v>0.01</v>
      </c>
      <c r="F17" s="102">
        <v>0.02</v>
      </c>
      <c r="G17" s="103" t="s">
        <v>1108</v>
      </c>
      <c r="H17" s="104">
        <v>25934</v>
      </c>
    </row>
    <row r="18" spans="1:8" ht="15" customHeight="1">
      <c r="A18" s="101">
        <v>25781</v>
      </c>
      <c r="B18" s="120">
        <v>0.025</v>
      </c>
      <c r="C18" s="91">
        <v>0.01</v>
      </c>
      <c r="D18" s="120">
        <v>0.1025</v>
      </c>
      <c r="E18" s="120">
        <v>0.01</v>
      </c>
      <c r="F18" s="102">
        <v>0.02</v>
      </c>
      <c r="G18" s="68" t="s">
        <v>1100</v>
      </c>
      <c r="H18" s="106">
        <v>25780</v>
      </c>
    </row>
    <row r="19" spans="1:8" ht="15" customHeight="1">
      <c r="A19" s="101">
        <v>25020</v>
      </c>
      <c r="B19" s="120">
        <v>0.025</v>
      </c>
      <c r="C19" s="91">
        <v>0.01</v>
      </c>
      <c r="D19" s="120">
        <v>0.095</v>
      </c>
      <c r="E19" s="120">
        <v>0.01</v>
      </c>
      <c r="F19" s="102">
        <v>0.02</v>
      </c>
      <c r="G19" s="103" t="s">
        <v>1107</v>
      </c>
      <c r="H19" s="104">
        <v>25019</v>
      </c>
    </row>
    <row r="20" spans="1:8" ht="15" customHeight="1">
      <c r="A20" s="101">
        <v>24746</v>
      </c>
      <c r="B20" s="120">
        <v>0.025</v>
      </c>
      <c r="C20" s="120"/>
      <c r="D20" s="120">
        <v>0.095</v>
      </c>
      <c r="E20" s="120">
        <v>0.01</v>
      </c>
      <c r="F20" s="102">
        <v>0.02</v>
      </c>
      <c r="G20" s="103" t="s">
        <v>1101</v>
      </c>
      <c r="H20" s="106">
        <v>24739</v>
      </c>
    </row>
    <row r="22" spans="2:3" ht="15" customHeight="1">
      <c r="B22" s="127" t="s">
        <v>1086</v>
      </c>
      <c r="C22" s="127"/>
    </row>
    <row r="23" ht="15" customHeight="1">
      <c r="B23" s="117" t="s">
        <v>1128</v>
      </c>
    </row>
    <row r="25" ht="15" customHeight="1">
      <c r="B25" s="127"/>
    </row>
  </sheetData>
  <sheetProtection/>
  <mergeCells count="5">
    <mergeCell ref="A2:A3"/>
    <mergeCell ref="G2:G3"/>
    <mergeCell ref="H2:H3"/>
    <mergeCell ref="B2:D2"/>
    <mergeCell ref="E2:F2"/>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31"/>
  <sheetViews>
    <sheetView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B28" sqref="B28:B30"/>
    </sheetView>
  </sheetViews>
  <sheetFormatPr defaultColWidth="9.140625" defaultRowHeight="15" customHeight="1"/>
  <cols>
    <col min="1" max="1" width="11.7109375" style="117" customWidth="1"/>
    <col min="2" max="4" width="15.7109375" style="117" customWidth="1"/>
    <col min="5" max="5" width="19.7109375" style="117" customWidth="1"/>
    <col min="6" max="6" width="55.00390625" style="117" customWidth="1"/>
    <col min="7" max="7" width="12.57421875" style="117" customWidth="1"/>
    <col min="8" max="8" width="105.57421875" style="117" customWidth="1"/>
    <col min="9" max="16384" width="9.140625" style="117" customWidth="1"/>
  </cols>
  <sheetData>
    <row r="1" spans="1:5" ht="15" customHeight="1" hidden="1">
      <c r="A1" s="117" t="s">
        <v>286</v>
      </c>
      <c r="B1" s="117" t="s">
        <v>305</v>
      </c>
      <c r="C1" s="117" t="s">
        <v>306</v>
      </c>
      <c r="D1" s="117" t="s">
        <v>307</v>
      </c>
      <c r="E1" s="117" t="s">
        <v>308</v>
      </c>
    </row>
    <row r="2" spans="1:8" s="272" customFormat="1" ht="15" customHeight="1">
      <c r="A2" s="387" t="s">
        <v>1072</v>
      </c>
      <c r="B2" s="386" t="s">
        <v>1089</v>
      </c>
      <c r="C2" s="386"/>
      <c r="D2" s="386" t="s">
        <v>60</v>
      </c>
      <c r="E2" s="386" t="s">
        <v>65</v>
      </c>
      <c r="F2" s="382" t="s">
        <v>1068</v>
      </c>
      <c r="G2" s="385" t="s">
        <v>1083</v>
      </c>
      <c r="H2" s="387" t="s">
        <v>914</v>
      </c>
    </row>
    <row r="3" spans="1:9" s="270" customFormat="1" ht="15" customHeight="1">
      <c r="A3" s="387"/>
      <c r="B3" s="193" t="s">
        <v>1103</v>
      </c>
      <c r="C3" s="193" t="s">
        <v>1088</v>
      </c>
      <c r="D3" s="386"/>
      <c r="E3" s="386"/>
      <c r="F3" s="382"/>
      <c r="G3" s="385"/>
      <c r="H3" s="387"/>
      <c r="I3" s="212"/>
    </row>
    <row r="4" spans="1:9" s="132" customFormat="1" ht="15" customHeight="1">
      <c r="A4" s="89">
        <v>40909</v>
      </c>
      <c r="B4" s="131"/>
      <c r="C4" s="91">
        <v>0.015</v>
      </c>
      <c r="D4" s="91">
        <v>0.015</v>
      </c>
      <c r="E4" s="91">
        <v>0.015</v>
      </c>
      <c r="F4" s="92" t="s">
        <v>449</v>
      </c>
      <c r="G4" s="99">
        <v>40907</v>
      </c>
      <c r="H4" s="212"/>
      <c r="I4" s="131"/>
    </row>
    <row r="5" spans="1:9" s="132" customFormat="1" ht="15" customHeight="1">
      <c r="A5" s="89">
        <v>39448</v>
      </c>
      <c r="B5" s="90"/>
      <c r="C5" s="91">
        <v>0.016</v>
      </c>
      <c r="D5" s="109">
        <v>0.016</v>
      </c>
      <c r="E5" s="109">
        <v>0.016</v>
      </c>
      <c r="F5" s="92" t="s">
        <v>1116</v>
      </c>
      <c r="G5" s="99">
        <v>39435</v>
      </c>
      <c r="H5" s="131"/>
      <c r="I5" s="131"/>
    </row>
    <row r="6" spans="1:9" s="132" customFormat="1" ht="15" customHeight="1">
      <c r="A6" s="89">
        <v>39264</v>
      </c>
      <c r="B6" s="90"/>
      <c r="C6" s="91">
        <v>0.017</v>
      </c>
      <c r="D6" s="109">
        <v>0.017</v>
      </c>
      <c r="E6" s="109">
        <v>0.017</v>
      </c>
      <c r="F6" s="92" t="s">
        <v>1115</v>
      </c>
      <c r="G6" s="99">
        <v>39242</v>
      </c>
      <c r="H6" s="131"/>
      <c r="I6" s="131"/>
    </row>
    <row r="7" spans="1:9" s="132" customFormat="1" ht="15" customHeight="1">
      <c r="A7" s="89">
        <v>38718</v>
      </c>
      <c r="B7" s="90"/>
      <c r="C7" s="91">
        <v>0.018</v>
      </c>
      <c r="D7" s="109">
        <v>0.018</v>
      </c>
      <c r="E7" s="109">
        <v>0.018</v>
      </c>
      <c r="F7" s="92" t="s">
        <v>1117</v>
      </c>
      <c r="G7" s="99">
        <v>38725</v>
      </c>
      <c r="H7" s="131"/>
      <c r="I7" s="131"/>
    </row>
    <row r="8" spans="1:9" s="132" customFormat="1" ht="15" customHeight="1">
      <c r="A8" s="89">
        <v>37622</v>
      </c>
      <c r="B8" s="90"/>
      <c r="C8" s="91">
        <v>0.017</v>
      </c>
      <c r="D8" s="109">
        <v>0.017</v>
      </c>
      <c r="E8" s="109">
        <v>0.017</v>
      </c>
      <c r="F8" s="92" t="s">
        <v>1118</v>
      </c>
      <c r="G8" s="99">
        <v>37618</v>
      </c>
      <c r="H8" s="131"/>
      <c r="I8" s="131"/>
    </row>
    <row r="9" spans="1:8" s="132" customFormat="1" ht="15" customHeight="1">
      <c r="A9" s="89">
        <v>36708</v>
      </c>
      <c r="B9" s="90"/>
      <c r="C9" s="91">
        <v>0.0165</v>
      </c>
      <c r="D9" s="109">
        <v>0.015</v>
      </c>
      <c r="E9" s="109">
        <v>0.015</v>
      </c>
      <c r="F9" s="92" t="s">
        <v>443</v>
      </c>
      <c r="G9" s="99">
        <v>36701</v>
      </c>
      <c r="H9" s="112" t="s">
        <v>956</v>
      </c>
    </row>
    <row r="10" spans="1:8" s="132" customFormat="1" ht="15" customHeight="1">
      <c r="A10" s="89">
        <v>36342</v>
      </c>
      <c r="B10" s="90"/>
      <c r="C10" s="91">
        <v>0.018</v>
      </c>
      <c r="D10" s="109">
        <v>0.015</v>
      </c>
      <c r="E10" s="109">
        <v>0.015</v>
      </c>
      <c r="F10" s="112" t="s">
        <v>442</v>
      </c>
      <c r="G10" s="99">
        <v>36149</v>
      </c>
      <c r="H10" s="112"/>
    </row>
    <row r="11" spans="1:8" s="132" customFormat="1" ht="15" customHeight="1">
      <c r="A11" s="89">
        <v>35977</v>
      </c>
      <c r="B11" s="90"/>
      <c r="C11" s="91">
        <v>0.018</v>
      </c>
      <c r="D11" s="109">
        <v>0.0125</v>
      </c>
      <c r="E11" s="109">
        <v>0.0125</v>
      </c>
      <c r="F11" s="92" t="s">
        <v>67</v>
      </c>
      <c r="G11" s="99">
        <v>35792</v>
      </c>
      <c r="H11" s="112" t="s">
        <v>68</v>
      </c>
    </row>
    <row r="12" spans="1:8" ht="15" customHeight="1">
      <c r="A12" s="89">
        <v>35431</v>
      </c>
      <c r="B12" s="90"/>
      <c r="C12" s="91">
        <v>0.018</v>
      </c>
      <c r="D12" s="115">
        <v>0.01</v>
      </c>
      <c r="E12" s="115">
        <v>0.01</v>
      </c>
      <c r="F12" s="92" t="s">
        <v>1119</v>
      </c>
      <c r="G12" s="93">
        <v>35406</v>
      </c>
      <c r="H12" s="98" t="s">
        <v>967</v>
      </c>
    </row>
    <row r="13" spans="1:8" ht="15" customHeight="1">
      <c r="A13" s="89">
        <v>35065</v>
      </c>
      <c r="B13" s="90"/>
      <c r="C13" s="91">
        <v>0.0195</v>
      </c>
      <c r="D13" s="115">
        <v>0.01</v>
      </c>
      <c r="E13" s="115"/>
      <c r="F13" s="92" t="s">
        <v>61</v>
      </c>
      <c r="G13" s="93">
        <v>35023</v>
      </c>
      <c r="H13" s="98" t="s">
        <v>975</v>
      </c>
    </row>
    <row r="14" spans="1:8" ht="15" customHeight="1">
      <c r="A14" s="89">
        <v>34700</v>
      </c>
      <c r="B14" s="90"/>
      <c r="C14" s="91">
        <v>0.0215</v>
      </c>
      <c r="D14" s="115">
        <v>0.01</v>
      </c>
      <c r="E14" s="115"/>
      <c r="F14" s="92" t="s">
        <v>1114</v>
      </c>
      <c r="G14" s="93">
        <v>34697</v>
      </c>
      <c r="H14" s="98" t="s">
        <v>974</v>
      </c>
    </row>
    <row r="15" spans="1:8" ht="15" customHeight="1">
      <c r="A15" s="89">
        <v>34335</v>
      </c>
      <c r="B15" s="90"/>
      <c r="C15" s="91">
        <v>0.0215</v>
      </c>
      <c r="D15" s="115">
        <v>0.01</v>
      </c>
      <c r="E15" s="115"/>
      <c r="F15" s="92" t="s">
        <v>69</v>
      </c>
      <c r="G15" s="93">
        <v>34334</v>
      </c>
      <c r="H15" s="98" t="s">
        <v>948</v>
      </c>
    </row>
    <row r="16" spans="1:8" ht="15" customHeight="1">
      <c r="A16" s="89">
        <v>33970</v>
      </c>
      <c r="B16" s="90"/>
      <c r="C16" s="91">
        <v>0.016</v>
      </c>
      <c r="D16" s="115">
        <v>0.007</v>
      </c>
      <c r="E16" s="115"/>
      <c r="F16" s="92" t="s">
        <v>1109</v>
      </c>
      <c r="G16" s="93">
        <v>33983</v>
      </c>
      <c r="H16" s="98" t="s">
        <v>949</v>
      </c>
    </row>
    <row r="17" spans="1:8" ht="15" customHeight="1">
      <c r="A17" s="89">
        <v>33604</v>
      </c>
      <c r="B17" s="90"/>
      <c r="C17" s="91">
        <v>0.017</v>
      </c>
      <c r="D17" s="115">
        <v>0.007</v>
      </c>
      <c r="E17" s="115"/>
      <c r="F17" s="116" t="s">
        <v>1110</v>
      </c>
      <c r="G17" s="99">
        <v>33606</v>
      </c>
      <c r="H17" s="98" t="s">
        <v>965</v>
      </c>
    </row>
    <row r="18" spans="1:8" ht="15" customHeight="1">
      <c r="A18" s="89">
        <v>33208</v>
      </c>
      <c r="B18" s="90"/>
      <c r="C18" s="91">
        <v>0.017</v>
      </c>
      <c r="D18" s="115">
        <v>0.007</v>
      </c>
      <c r="E18" s="115"/>
      <c r="F18" s="92" t="s">
        <v>1111</v>
      </c>
      <c r="G18" s="93">
        <v>33212</v>
      </c>
      <c r="H18" s="98" t="s">
        <v>964</v>
      </c>
    </row>
    <row r="19" spans="1:8" ht="15" customHeight="1">
      <c r="A19" s="89">
        <v>32752</v>
      </c>
      <c r="B19" s="90"/>
      <c r="C19" s="91">
        <v>0.017</v>
      </c>
      <c r="D19" s="115">
        <v>0.007</v>
      </c>
      <c r="E19" s="115"/>
      <c r="F19" s="92" t="s">
        <v>1112</v>
      </c>
      <c r="G19" s="93">
        <v>32724</v>
      </c>
      <c r="H19" s="98" t="s">
        <v>963</v>
      </c>
    </row>
    <row r="20" spans="1:8" ht="15" customHeight="1">
      <c r="A20" s="65">
        <v>31423</v>
      </c>
      <c r="B20" s="90"/>
      <c r="C20" s="91">
        <v>0.015</v>
      </c>
      <c r="D20" s="91"/>
      <c r="F20" s="117" t="s">
        <v>1113</v>
      </c>
      <c r="G20" s="106">
        <v>31416</v>
      </c>
      <c r="H20" s="92" t="s">
        <v>1070</v>
      </c>
    </row>
    <row r="21" spans="1:8" ht="15" customHeight="1">
      <c r="A21" s="65">
        <v>24746</v>
      </c>
      <c r="B21" s="90">
        <v>0.015</v>
      </c>
      <c r="C21" s="90"/>
      <c r="D21" s="90"/>
      <c r="E21" s="91"/>
      <c r="F21" s="83" t="s">
        <v>64</v>
      </c>
      <c r="G21" s="106">
        <v>24742</v>
      </c>
      <c r="H21" s="92" t="s">
        <v>66</v>
      </c>
    </row>
    <row r="22" spans="1:8" ht="15" customHeight="1">
      <c r="A22" s="65">
        <v>17349</v>
      </c>
      <c r="B22" s="90">
        <v>0.01</v>
      </c>
      <c r="C22" s="90"/>
      <c r="D22" s="90"/>
      <c r="E22" s="91"/>
      <c r="F22" s="83" t="s">
        <v>63</v>
      </c>
      <c r="G22" s="106">
        <v>17407</v>
      </c>
      <c r="H22" s="92"/>
    </row>
    <row r="23" spans="1:8" ht="15" customHeight="1">
      <c r="A23" s="65">
        <v>16984</v>
      </c>
      <c r="B23" s="90">
        <v>0.02</v>
      </c>
      <c r="C23" s="90"/>
      <c r="D23" s="90"/>
      <c r="E23" s="91"/>
      <c r="F23" s="83" t="s">
        <v>62</v>
      </c>
      <c r="G23" s="106">
        <v>16967</v>
      </c>
      <c r="H23" s="92" t="s">
        <v>70</v>
      </c>
    </row>
    <row r="24" spans="1:8" ht="15" customHeight="1">
      <c r="A24" s="99"/>
      <c r="B24" s="91"/>
      <c r="C24" s="91"/>
      <c r="D24" s="91"/>
      <c r="E24" s="91"/>
      <c r="F24" s="116"/>
      <c r="G24" s="116"/>
      <c r="H24" s="98"/>
    </row>
    <row r="25" ht="15" customHeight="1">
      <c r="B25" s="127" t="s">
        <v>1086</v>
      </c>
    </row>
    <row r="26" spans="2:4" ht="15" customHeight="1">
      <c r="B26" s="117" t="s">
        <v>59</v>
      </c>
      <c r="C26" s="127"/>
      <c r="D26" s="127"/>
    </row>
    <row r="28" spans="2:4" ht="15" customHeight="1">
      <c r="B28" s="127"/>
      <c r="C28" s="116"/>
      <c r="D28" s="116"/>
    </row>
    <row r="31" spans="3:4" ht="15" customHeight="1">
      <c r="C31" s="127"/>
      <c r="D31" s="127"/>
    </row>
  </sheetData>
  <sheetProtection/>
  <mergeCells count="7">
    <mergeCell ref="A2:A3"/>
    <mergeCell ref="H2:H3"/>
    <mergeCell ref="F2:F3"/>
    <mergeCell ref="G2:G3"/>
    <mergeCell ref="B2:C2"/>
    <mergeCell ref="D2:D3"/>
    <mergeCell ref="E2:E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24"/>
  <sheetViews>
    <sheetView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B22" sqref="B22:F24"/>
    </sheetView>
  </sheetViews>
  <sheetFormatPr defaultColWidth="9.140625" defaultRowHeight="15" customHeight="1"/>
  <cols>
    <col min="1" max="1" width="11.7109375" style="117" customWidth="1"/>
    <col min="2" max="2" width="13.57421875" style="117" customWidth="1"/>
    <col min="3" max="3" width="14.28125" style="117" customWidth="1"/>
    <col min="4" max="4" width="12.7109375" style="117" customWidth="1"/>
    <col min="5" max="5" width="12.57421875" style="117" customWidth="1"/>
    <col min="6" max="6" width="31.140625" style="117" customWidth="1"/>
    <col min="7" max="7" width="12.28125" style="117" customWidth="1"/>
    <col min="8" max="8" width="58.00390625" style="117" customWidth="1"/>
    <col min="9" max="16384" width="9.140625" style="117" customWidth="1"/>
  </cols>
  <sheetData>
    <row r="1" spans="1:5" ht="15" customHeight="1" hidden="1">
      <c r="A1" s="117" t="s">
        <v>286</v>
      </c>
      <c r="B1" s="117" t="s">
        <v>309</v>
      </c>
      <c r="C1" s="117" t="s">
        <v>310</v>
      </c>
      <c r="D1" s="117" t="s">
        <v>311</v>
      </c>
      <c r="E1" s="117" t="s">
        <v>312</v>
      </c>
    </row>
    <row r="2" spans="1:8" s="272" customFormat="1" ht="15" customHeight="1">
      <c r="A2" s="360" t="s">
        <v>1072</v>
      </c>
      <c r="B2" s="386" t="s">
        <v>1087</v>
      </c>
      <c r="C2" s="386"/>
      <c r="D2" s="386" t="s">
        <v>1088</v>
      </c>
      <c r="E2" s="386"/>
      <c r="F2" s="386" t="s">
        <v>1068</v>
      </c>
      <c r="G2" s="385" t="s">
        <v>1083</v>
      </c>
      <c r="H2" s="387" t="s">
        <v>914</v>
      </c>
    </row>
    <row r="3" spans="1:8" s="272" customFormat="1" ht="15" customHeight="1">
      <c r="A3" s="360"/>
      <c r="B3" s="263" t="s">
        <v>1089</v>
      </c>
      <c r="C3" s="263" t="s">
        <v>1090</v>
      </c>
      <c r="D3" s="263" t="s">
        <v>1089</v>
      </c>
      <c r="E3" s="263" t="s">
        <v>1090</v>
      </c>
      <c r="F3" s="386"/>
      <c r="G3" s="385"/>
      <c r="H3" s="387"/>
    </row>
    <row r="4" spans="1:7" ht="15" customHeight="1">
      <c r="A4" s="101">
        <v>38718</v>
      </c>
      <c r="B4" s="120">
        <v>0.0665</v>
      </c>
      <c r="C4" s="120">
        <v>0.083</v>
      </c>
      <c r="D4" s="120">
        <v>0.001</v>
      </c>
      <c r="E4" s="120">
        <v>0.016</v>
      </c>
      <c r="F4" s="103" t="s">
        <v>1091</v>
      </c>
      <c r="G4" s="106">
        <v>38714</v>
      </c>
    </row>
    <row r="5" spans="1:8" ht="15" customHeight="1">
      <c r="A5" s="101">
        <v>38169</v>
      </c>
      <c r="B5" s="120">
        <v>0.0655</v>
      </c>
      <c r="C5" s="120">
        <v>0.082</v>
      </c>
      <c r="D5" s="120">
        <v>0.001</v>
      </c>
      <c r="E5" s="120">
        <v>0.016</v>
      </c>
      <c r="F5" s="332" t="s">
        <v>1133</v>
      </c>
      <c r="G5" s="106">
        <v>38224</v>
      </c>
      <c r="H5" s="117" t="s">
        <v>1134</v>
      </c>
    </row>
    <row r="6" spans="1:8" ht="15" customHeight="1">
      <c r="A6" s="101">
        <v>33270</v>
      </c>
      <c r="B6" s="120">
        <v>0.0655</v>
      </c>
      <c r="C6" s="120">
        <v>0.082</v>
      </c>
      <c r="D6" s="120"/>
      <c r="E6" s="120">
        <v>0.016</v>
      </c>
      <c r="F6" s="68" t="s">
        <v>1092</v>
      </c>
      <c r="G6" s="93">
        <v>33262</v>
      </c>
      <c r="H6" s="98" t="s">
        <v>941</v>
      </c>
    </row>
    <row r="7" spans="1:7" ht="15" customHeight="1">
      <c r="A7" s="101">
        <v>32509</v>
      </c>
      <c r="B7" s="120">
        <v>0.076</v>
      </c>
      <c r="C7" s="120">
        <v>0.082</v>
      </c>
      <c r="D7" s="120"/>
      <c r="E7" s="130"/>
      <c r="F7" s="68" t="s">
        <v>1093</v>
      </c>
      <c r="G7" s="93">
        <v>32508</v>
      </c>
    </row>
    <row r="8" spans="1:7" ht="15" customHeight="1">
      <c r="A8" s="101">
        <v>31959</v>
      </c>
      <c r="B8" s="120">
        <v>0.066</v>
      </c>
      <c r="C8" s="120">
        <v>0.082</v>
      </c>
      <c r="D8" s="120"/>
      <c r="E8" s="130"/>
      <c r="F8" s="68" t="s">
        <v>1094</v>
      </c>
      <c r="G8" s="93">
        <v>31958</v>
      </c>
    </row>
    <row r="9" spans="1:7" ht="15" customHeight="1">
      <c r="A9" s="101">
        <v>31625</v>
      </c>
      <c r="B9" s="120">
        <v>0.064</v>
      </c>
      <c r="C9" s="120">
        <v>0.082</v>
      </c>
      <c r="D9" s="120"/>
      <c r="E9" s="130"/>
      <c r="F9" s="68" t="s">
        <v>1095</v>
      </c>
      <c r="G9" s="93">
        <v>31623</v>
      </c>
    </row>
    <row r="10" spans="1:7" ht="15" customHeight="1">
      <c r="A10" s="101">
        <v>30682</v>
      </c>
      <c r="B10" s="120">
        <v>0.057</v>
      </c>
      <c r="C10" s="120">
        <v>0.082</v>
      </c>
      <c r="D10" s="120"/>
      <c r="E10" s="130"/>
      <c r="F10" s="68" t="s">
        <v>1096</v>
      </c>
      <c r="G10" s="93">
        <v>30681</v>
      </c>
    </row>
    <row r="11" spans="1:7" ht="15" customHeight="1">
      <c r="A11" s="101">
        <v>28856</v>
      </c>
      <c r="B11" s="120">
        <v>0.047</v>
      </c>
      <c r="C11" s="120">
        <v>0.082</v>
      </c>
      <c r="D11" s="120"/>
      <c r="E11" s="83"/>
      <c r="F11" s="68" t="s">
        <v>1097</v>
      </c>
      <c r="G11" s="93">
        <v>28852</v>
      </c>
    </row>
    <row r="12" spans="1:7" ht="15" customHeight="1">
      <c r="A12" s="101">
        <v>28034</v>
      </c>
      <c r="B12" s="120">
        <v>0.0345</v>
      </c>
      <c r="C12" s="120">
        <v>0.077</v>
      </c>
      <c r="D12" s="120"/>
      <c r="E12" s="83"/>
      <c r="F12" s="68" t="s">
        <v>1098</v>
      </c>
      <c r="G12" s="93">
        <v>28033</v>
      </c>
    </row>
    <row r="13" spans="1:7" ht="15" customHeight="1">
      <c r="A13" s="101">
        <v>27760</v>
      </c>
      <c r="B13" s="120">
        <v>0.0325</v>
      </c>
      <c r="C13" s="120">
        <v>0.075</v>
      </c>
      <c r="D13" s="120"/>
      <c r="E13" s="83"/>
      <c r="F13" s="68" t="s">
        <v>1099</v>
      </c>
      <c r="G13" s="99">
        <v>27758</v>
      </c>
    </row>
    <row r="14" spans="1:7" ht="15" customHeight="1">
      <c r="A14" s="101">
        <v>27030</v>
      </c>
      <c r="B14" s="120">
        <v>0.03</v>
      </c>
      <c r="C14" s="120">
        <v>0.0725</v>
      </c>
      <c r="D14" s="120"/>
      <c r="E14" s="83"/>
      <c r="F14" s="68" t="s">
        <v>1102</v>
      </c>
      <c r="G14" s="106">
        <v>27028</v>
      </c>
    </row>
    <row r="15" spans="1:7" ht="15" customHeight="1">
      <c r="A15" s="101">
        <v>25781</v>
      </c>
      <c r="B15" s="120">
        <v>0.03</v>
      </c>
      <c r="C15" s="120">
        <v>0.0575</v>
      </c>
      <c r="D15" s="120"/>
      <c r="E15" s="83"/>
      <c r="F15" s="68" t="s">
        <v>1100</v>
      </c>
      <c r="G15" s="106">
        <v>25780</v>
      </c>
    </row>
    <row r="16" spans="1:7" ht="15" customHeight="1">
      <c r="A16" s="101">
        <v>24746</v>
      </c>
      <c r="B16" s="120">
        <v>0.03</v>
      </c>
      <c r="C16" s="120">
        <v>0.055</v>
      </c>
      <c r="D16" s="120"/>
      <c r="E16" s="83"/>
      <c r="F16" s="103" t="s">
        <v>1101</v>
      </c>
      <c r="G16" s="106">
        <v>24739</v>
      </c>
    </row>
    <row r="18" ht="15" customHeight="1">
      <c r="B18" s="127" t="s">
        <v>1086</v>
      </c>
    </row>
    <row r="19" ht="15" customHeight="1">
      <c r="B19" s="117" t="s">
        <v>25</v>
      </c>
    </row>
    <row r="21" ht="15" customHeight="1">
      <c r="B21" s="127"/>
    </row>
    <row r="22" spans="2:6" ht="15" customHeight="1">
      <c r="B22" s="116"/>
      <c r="C22" s="116"/>
      <c r="D22" s="116"/>
      <c r="E22" s="116"/>
      <c r="F22" s="116"/>
    </row>
    <row r="23" spans="2:6" ht="15" customHeight="1">
      <c r="B23" s="116"/>
      <c r="C23" s="116"/>
      <c r="D23" s="116"/>
      <c r="E23" s="116"/>
      <c r="F23" s="116"/>
    </row>
    <row r="24" spans="2:6" ht="15" customHeight="1">
      <c r="B24" s="116"/>
      <c r="C24" s="116"/>
      <c r="D24" s="116"/>
      <c r="E24" s="116"/>
      <c r="F24" s="116"/>
    </row>
  </sheetData>
  <sheetProtection/>
  <mergeCells count="6">
    <mergeCell ref="H2:H3"/>
    <mergeCell ref="A2:A3"/>
    <mergeCell ref="B2:C2"/>
    <mergeCell ref="D2:E2"/>
    <mergeCell ref="F2:F3"/>
    <mergeCell ref="G2:G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10"/>
  <sheetViews>
    <sheetView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A1" sqref="A1:A16384"/>
    </sheetView>
  </sheetViews>
  <sheetFormatPr defaultColWidth="11.421875" defaultRowHeight="15" customHeight="1"/>
  <cols>
    <col min="1" max="1" width="11.7109375" style="122" customWidth="1"/>
    <col min="2" max="2" width="13.140625" style="122" customWidth="1"/>
    <col min="3" max="4" width="11.421875" style="122" customWidth="1"/>
    <col min="5" max="5" width="30.421875" style="122" customWidth="1"/>
    <col min="6" max="6" width="13.00390625" style="122" customWidth="1"/>
    <col min="7" max="7" width="105.7109375" style="122" customWidth="1"/>
    <col min="8" max="16384" width="11.421875" style="122" customWidth="1"/>
  </cols>
  <sheetData>
    <row r="1" spans="1:4" ht="15" customHeight="1" hidden="1">
      <c r="A1" s="122" t="s">
        <v>286</v>
      </c>
      <c r="B1" s="122" t="s">
        <v>313</v>
      </c>
      <c r="C1" s="122" t="s">
        <v>315</v>
      </c>
      <c r="D1" s="122" t="s">
        <v>314</v>
      </c>
    </row>
    <row r="2" spans="1:7" s="178" customFormat="1" ht="15" customHeight="1">
      <c r="A2" s="360" t="s">
        <v>1072</v>
      </c>
      <c r="B2" s="265" t="s">
        <v>1129</v>
      </c>
      <c r="C2" s="386" t="s">
        <v>1088</v>
      </c>
      <c r="D2" s="386"/>
      <c r="E2" s="386" t="s">
        <v>1068</v>
      </c>
      <c r="F2" s="385" t="s">
        <v>1083</v>
      </c>
      <c r="G2" s="387" t="s">
        <v>914</v>
      </c>
    </row>
    <row r="3" spans="1:7" s="178" customFormat="1" ht="15" customHeight="1">
      <c r="A3" s="361"/>
      <c r="B3" s="265" t="s">
        <v>1089</v>
      </c>
      <c r="C3" s="263" t="s">
        <v>1089</v>
      </c>
      <c r="D3" s="263" t="s">
        <v>1090</v>
      </c>
      <c r="E3" s="386"/>
      <c r="F3" s="385"/>
      <c r="G3" s="387"/>
    </row>
    <row r="4" spans="1:7" ht="15" customHeight="1">
      <c r="A4" s="123">
        <v>38169</v>
      </c>
      <c r="B4" s="124"/>
      <c r="C4" s="124">
        <v>0</v>
      </c>
      <c r="D4" s="124">
        <v>0</v>
      </c>
      <c r="E4" s="44" t="s">
        <v>1133</v>
      </c>
      <c r="F4" s="128">
        <v>38224</v>
      </c>
      <c r="G4" s="117" t="s">
        <v>1134</v>
      </c>
    </row>
    <row r="5" spans="1:7" ht="15" customHeight="1">
      <c r="A5" s="89">
        <v>33270</v>
      </c>
      <c r="B5" s="124"/>
      <c r="C5" s="124">
        <v>0.001</v>
      </c>
      <c r="D5" s="124">
        <v>0.016</v>
      </c>
      <c r="E5" s="125" t="s">
        <v>1130</v>
      </c>
      <c r="F5" s="93">
        <v>33262</v>
      </c>
      <c r="G5" s="111"/>
    </row>
    <row r="6" spans="1:7" ht="15" customHeight="1">
      <c r="A6" s="89">
        <v>29952</v>
      </c>
      <c r="B6" s="124"/>
      <c r="C6" s="124">
        <v>0.001</v>
      </c>
      <c r="D6" s="124"/>
      <c r="E6" s="126" t="s">
        <v>1131</v>
      </c>
      <c r="F6" s="110">
        <v>29956</v>
      </c>
      <c r="G6" s="94" t="s">
        <v>919</v>
      </c>
    </row>
    <row r="7" spans="1:7" ht="15" customHeight="1">
      <c r="A7" s="89">
        <v>29587</v>
      </c>
      <c r="B7" s="124">
        <v>0.001</v>
      </c>
      <c r="C7" s="124"/>
      <c r="D7" s="124"/>
      <c r="E7" s="125" t="s">
        <v>1132</v>
      </c>
      <c r="F7" s="93">
        <v>29586</v>
      </c>
      <c r="G7" s="94" t="s">
        <v>916</v>
      </c>
    </row>
    <row r="9" ht="15" customHeight="1">
      <c r="B9" s="127" t="s">
        <v>1086</v>
      </c>
    </row>
    <row r="10" ht="15" customHeight="1">
      <c r="B10" s="117" t="s">
        <v>25</v>
      </c>
    </row>
  </sheetData>
  <sheetProtection/>
  <mergeCells count="5">
    <mergeCell ref="A2:A3"/>
    <mergeCell ref="G2:G3"/>
    <mergeCell ref="E2:E3"/>
    <mergeCell ref="F2:F3"/>
    <mergeCell ref="C2:D2"/>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7"/>
  <sheetViews>
    <sheetView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A1" sqref="A1:A16384"/>
    </sheetView>
  </sheetViews>
  <sheetFormatPr defaultColWidth="11.421875" defaultRowHeight="15"/>
  <cols>
    <col min="1" max="1" width="11.7109375" style="75" customWidth="1"/>
    <col min="2" max="2" width="15.28125" style="75" customWidth="1"/>
    <col min="3" max="3" width="39.00390625" style="75" customWidth="1"/>
    <col min="4" max="16384" width="11.421875" style="75" customWidth="1"/>
  </cols>
  <sheetData>
    <row r="1" spans="1:2" ht="14.25" hidden="1">
      <c r="A1" s="75" t="s">
        <v>286</v>
      </c>
      <c r="B1" s="75" t="s">
        <v>319</v>
      </c>
    </row>
    <row r="2" spans="1:5" s="76" customFormat="1" ht="15" customHeight="1">
      <c r="A2" s="360" t="s">
        <v>1072</v>
      </c>
      <c r="B2" s="263" t="s">
        <v>1088</v>
      </c>
      <c r="C2" s="386" t="s">
        <v>1068</v>
      </c>
      <c r="D2" s="385" t="s">
        <v>1083</v>
      </c>
      <c r="E2" s="387" t="s">
        <v>914</v>
      </c>
    </row>
    <row r="3" spans="1:5" s="76" customFormat="1" ht="14.25">
      <c r="A3" s="360"/>
      <c r="B3" s="263" t="s">
        <v>1090</v>
      </c>
      <c r="C3" s="386"/>
      <c r="D3" s="385"/>
      <c r="E3" s="387"/>
    </row>
    <row r="4" spans="1:5" ht="14.25">
      <c r="A4" s="123">
        <v>38169</v>
      </c>
      <c r="B4" s="124">
        <v>0.003</v>
      </c>
      <c r="C4" s="129" t="s">
        <v>1137</v>
      </c>
      <c r="D4" s="128">
        <v>38169</v>
      </c>
      <c r="E4" s="117"/>
    </row>
    <row r="5" spans="1:5" ht="14.25">
      <c r="A5" s="99"/>
      <c r="B5" s="124"/>
      <c r="C5" s="125"/>
      <c r="D5" s="93"/>
      <c r="E5" s="111"/>
    </row>
    <row r="6" spans="1:5" ht="14.25">
      <c r="A6" s="99"/>
      <c r="B6" s="127" t="s">
        <v>1086</v>
      </c>
      <c r="C6" s="126"/>
      <c r="D6" s="110"/>
      <c r="E6" s="94"/>
    </row>
    <row r="7" spans="1:5" ht="14.25">
      <c r="A7" s="99"/>
      <c r="B7" s="117" t="s">
        <v>26</v>
      </c>
      <c r="C7" s="125"/>
      <c r="D7" s="93"/>
      <c r="E7" s="94"/>
    </row>
  </sheetData>
  <sheetProtection/>
  <mergeCells count="4">
    <mergeCell ref="A2:A3"/>
    <mergeCell ref="C2:C3"/>
    <mergeCell ref="D2:D3"/>
    <mergeCell ref="E2:E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23"/>
  <sheetViews>
    <sheetView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F28" sqref="F28"/>
    </sheetView>
  </sheetViews>
  <sheetFormatPr defaultColWidth="9.140625" defaultRowHeight="15" customHeight="1"/>
  <cols>
    <col min="1" max="1" width="11.7109375" style="105" customWidth="1"/>
    <col min="2" max="3" width="15.7109375" style="105" customWidth="1"/>
    <col min="4" max="4" width="35.00390625" style="105" customWidth="1"/>
    <col min="5" max="5" width="14.57421875" style="105" customWidth="1"/>
    <col min="6" max="6" width="70.00390625" style="105" customWidth="1"/>
    <col min="7" max="16384" width="9.140625" style="105" customWidth="1"/>
  </cols>
  <sheetData>
    <row r="1" spans="1:3" ht="15" customHeight="1" hidden="1">
      <c r="A1" s="105" t="s">
        <v>286</v>
      </c>
      <c r="B1" s="105" t="s">
        <v>320</v>
      </c>
      <c r="C1" s="105" t="s">
        <v>321</v>
      </c>
    </row>
    <row r="2" spans="1:6" s="178" customFormat="1" ht="15" customHeight="1">
      <c r="A2" s="387" t="s">
        <v>1072</v>
      </c>
      <c r="B2" s="265" t="s">
        <v>1129</v>
      </c>
      <c r="C2" s="265" t="s">
        <v>1088</v>
      </c>
      <c r="D2" s="386" t="s">
        <v>1068</v>
      </c>
      <c r="E2" s="385" t="s">
        <v>1083</v>
      </c>
      <c r="F2" s="387" t="s">
        <v>914</v>
      </c>
    </row>
    <row r="3" spans="1:6" s="178" customFormat="1" ht="15" customHeight="1">
      <c r="A3" s="387"/>
      <c r="B3" s="263" t="s">
        <v>1090</v>
      </c>
      <c r="C3" s="263" t="s">
        <v>1090</v>
      </c>
      <c r="D3" s="386"/>
      <c r="E3" s="385"/>
      <c r="F3" s="387"/>
    </row>
    <row r="4" spans="1:5" ht="15" customHeight="1">
      <c r="A4" s="65">
        <v>33270</v>
      </c>
      <c r="B4" s="133"/>
      <c r="C4" s="133">
        <v>0.054</v>
      </c>
      <c r="D4" s="116" t="s">
        <v>1092</v>
      </c>
      <c r="E4" s="99">
        <v>33262</v>
      </c>
    </row>
    <row r="5" spans="1:5" ht="15" customHeight="1">
      <c r="A5" s="65">
        <v>32874</v>
      </c>
      <c r="B5" s="133"/>
      <c r="C5" s="133">
        <v>0.07</v>
      </c>
      <c r="D5" s="116" t="s">
        <v>1135</v>
      </c>
      <c r="E5" s="99">
        <v>32876</v>
      </c>
    </row>
    <row r="6" spans="1:6" ht="15" customHeight="1">
      <c r="A6" s="65">
        <v>32509</v>
      </c>
      <c r="B6" s="133">
        <v>0.045</v>
      </c>
      <c r="C6" s="133">
        <v>0.035</v>
      </c>
      <c r="D6" s="134" t="s">
        <v>583</v>
      </c>
      <c r="E6" s="97">
        <v>32537</v>
      </c>
      <c r="F6" s="105" t="s">
        <v>582</v>
      </c>
    </row>
    <row r="7" spans="1:6" ht="15" customHeight="1">
      <c r="A7" s="65">
        <v>27120</v>
      </c>
      <c r="B7" s="133">
        <v>0.09</v>
      </c>
      <c r="C7" s="133"/>
      <c r="D7" s="116" t="s">
        <v>1136</v>
      </c>
      <c r="E7" s="99">
        <v>27142</v>
      </c>
      <c r="F7" s="100" t="s">
        <v>939</v>
      </c>
    </row>
    <row r="8" spans="1:5" ht="15" customHeight="1">
      <c r="A8" s="135">
        <v>25781</v>
      </c>
      <c r="B8" s="133">
        <v>0.105</v>
      </c>
      <c r="D8" s="105" t="s">
        <v>1100</v>
      </c>
      <c r="E8" s="118">
        <v>25780</v>
      </c>
    </row>
    <row r="9" spans="1:5" ht="15" customHeight="1">
      <c r="A9" s="101">
        <v>24746</v>
      </c>
      <c r="B9" s="133">
        <v>0.115</v>
      </c>
      <c r="D9" s="103" t="s">
        <v>1101</v>
      </c>
      <c r="E9" s="106">
        <v>24739</v>
      </c>
    </row>
    <row r="10" spans="1:5" ht="15" customHeight="1">
      <c r="A10" s="135">
        <v>22647</v>
      </c>
      <c r="B10" s="114">
        <v>0.135</v>
      </c>
      <c r="D10" s="66" t="s">
        <v>21</v>
      </c>
      <c r="E10" s="84">
        <v>22646</v>
      </c>
    </row>
    <row r="11" spans="1:5" ht="15" customHeight="1">
      <c r="A11" s="135">
        <v>22282</v>
      </c>
      <c r="B11" s="114">
        <v>0.1425</v>
      </c>
      <c r="D11" s="66" t="s">
        <v>22</v>
      </c>
      <c r="E11" s="84">
        <v>22281</v>
      </c>
    </row>
    <row r="12" spans="1:5" ht="15" customHeight="1">
      <c r="A12" s="135">
        <v>21551</v>
      </c>
      <c r="B12" s="114">
        <v>0.12</v>
      </c>
      <c r="D12" s="103" t="s">
        <v>71</v>
      </c>
      <c r="E12" s="84">
        <v>21550</v>
      </c>
    </row>
    <row r="13" spans="1:5" ht="15" customHeight="1">
      <c r="A13" s="135">
        <v>18902</v>
      </c>
      <c r="B13" s="114">
        <v>0.1675</v>
      </c>
      <c r="D13" s="66" t="s">
        <v>72</v>
      </c>
      <c r="E13" s="67">
        <v>18898</v>
      </c>
    </row>
    <row r="14" spans="1:5" ht="15" customHeight="1">
      <c r="A14" s="135">
        <v>17807</v>
      </c>
      <c r="B14" s="108">
        <v>0.16</v>
      </c>
      <c r="C14" s="100"/>
      <c r="D14" s="100" t="s">
        <v>97</v>
      </c>
      <c r="E14" s="110">
        <v>17806</v>
      </c>
    </row>
    <row r="15" spans="1:6" s="100" customFormat="1" ht="15" customHeight="1">
      <c r="A15" s="135">
        <v>17593</v>
      </c>
      <c r="B15" s="108">
        <v>0.14</v>
      </c>
      <c r="E15" s="110"/>
      <c r="F15" s="100" t="s">
        <v>76</v>
      </c>
    </row>
    <row r="16" spans="1:5" s="100" customFormat="1" ht="15" customHeight="1">
      <c r="A16" s="135">
        <v>17441</v>
      </c>
      <c r="B16" s="108">
        <v>0.13</v>
      </c>
      <c r="D16" s="100" t="s">
        <v>75</v>
      </c>
      <c r="E16" s="110">
        <v>17435</v>
      </c>
    </row>
    <row r="17" spans="1:6" s="100" customFormat="1" ht="15" customHeight="1">
      <c r="A17" s="344"/>
      <c r="B17" s="108">
        <v>0.125</v>
      </c>
      <c r="D17" s="100" t="s">
        <v>74</v>
      </c>
      <c r="E17" s="110">
        <v>17059</v>
      </c>
      <c r="F17" s="100" t="s">
        <v>76</v>
      </c>
    </row>
    <row r="18" spans="1:6" s="100" customFormat="1" ht="15" customHeight="1">
      <c r="A18" s="135">
        <v>16984</v>
      </c>
      <c r="B18" s="108">
        <v>0.12</v>
      </c>
      <c r="E18" s="110"/>
      <c r="F18" s="100" t="s">
        <v>76</v>
      </c>
    </row>
    <row r="19" spans="4:5" ht="15" customHeight="1">
      <c r="D19" s="105" t="s">
        <v>73</v>
      </c>
      <c r="E19" s="118">
        <v>16716</v>
      </c>
    </row>
    <row r="21" ht="15" customHeight="1">
      <c r="B21" s="107" t="s">
        <v>1086</v>
      </c>
    </row>
    <row r="22" ht="15" customHeight="1">
      <c r="B22" s="105" t="s">
        <v>96</v>
      </c>
    </row>
    <row r="23" ht="15" customHeight="1">
      <c r="B23" s="105" t="s">
        <v>98</v>
      </c>
    </row>
  </sheetData>
  <sheetProtection/>
  <mergeCells count="4">
    <mergeCell ref="D2:D3"/>
    <mergeCell ref="E2:E3"/>
    <mergeCell ref="F2:F3"/>
    <mergeCell ref="A2:A3"/>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23"/>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C17" sqref="C1:C17"/>
    </sheetView>
  </sheetViews>
  <sheetFormatPr defaultColWidth="11.421875" defaultRowHeight="15"/>
  <cols>
    <col min="1" max="1" width="11.7109375" style="0" customWidth="1"/>
    <col min="2" max="2" width="13.00390625" style="0" customWidth="1"/>
    <col min="3" max="3" width="13.8515625" style="0" customWidth="1"/>
    <col min="5" max="5" width="23.57421875" style="0" customWidth="1"/>
    <col min="7" max="7" width="58.57421875" style="0" customWidth="1"/>
  </cols>
  <sheetData>
    <row r="1" spans="1:7" ht="14.25" hidden="1">
      <c r="A1" s="75" t="s">
        <v>286</v>
      </c>
      <c r="B1" t="s">
        <v>445</v>
      </c>
      <c r="C1" s="75" t="s">
        <v>447</v>
      </c>
      <c r="D1" s="75" t="s">
        <v>475</v>
      </c>
      <c r="E1" s="75"/>
      <c r="F1" s="75"/>
      <c r="G1" s="75"/>
    </row>
    <row r="2" spans="1:7" s="70" customFormat="1" ht="42.75">
      <c r="A2" s="29" t="s">
        <v>1072</v>
      </c>
      <c r="B2" s="29" t="s">
        <v>444</v>
      </c>
      <c r="C2" s="27" t="s">
        <v>446</v>
      </c>
      <c r="D2" s="27" t="s">
        <v>451</v>
      </c>
      <c r="E2" s="29" t="s">
        <v>1068</v>
      </c>
      <c r="F2" s="27" t="s">
        <v>98</v>
      </c>
      <c r="G2" s="27" t="s">
        <v>914</v>
      </c>
    </row>
    <row r="3" spans="1:7" ht="14.25">
      <c r="A3" s="55">
        <v>37561</v>
      </c>
      <c r="B3" s="227">
        <v>0.2</v>
      </c>
      <c r="C3" s="47"/>
      <c r="D3" s="47"/>
      <c r="E3" s="229"/>
      <c r="F3" s="47"/>
      <c r="G3" s="75" t="s">
        <v>477</v>
      </c>
    </row>
    <row r="4" spans="1:7" ht="14.25">
      <c r="A4" s="55">
        <v>31868</v>
      </c>
      <c r="B4" s="227">
        <v>0.2</v>
      </c>
      <c r="C4" s="47"/>
      <c r="D4" s="47"/>
      <c r="E4" t="s">
        <v>450</v>
      </c>
      <c r="F4" s="50">
        <v>31869</v>
      </c>
      <c r="G4" s="75"/>
    </row>
    <row r="5" spans="1:7" ht="14.25">
      <c r="A5" s="228">
        <v>23377</v>
      </c>
      <c r="B5" s="227">
        <v>0.2</v>
      </c>
      <c r="C5" s="75"/>
      <c r="D5" s="75"/>
      <c r="E5" t="s">
        <v>277</v>
      </c>
      <c r="F5" s="86">
        <v>23367</v>
      </c>
      <c r="G5" s="75"/>
    </row>
    <row r="6" spans="1:7" ht="14.25">
      <c r="A6" s="228">
        <v>22402</v>
      </c>
      <c r="B6" s="227"/>
      <c r="C6" s="75"/>
      <c r="D6" s="227">
        <v>0.3</v>
      </c>
      <c r="E6" t="s">
        <v>282</v>
      </c>
      <c r="F6" s="86">
        <v>22421</v>
      </c>
      <c r="G6" s="75"/>
    </row>
    <row r="7" spans="1:7" ht="14.25">
      <c r="A7" s="228">
        <v>21916</v>
      </c>
      <c r="B7" s="221"/>
      <c r="C7" s="227">
        <v>0.3</v>
      </c>
      <c r="D7" s="75"/>
      <c r="E7" t="s">
        <v>448</v>
      </c>
      <c r="F7" s="86">
        <v>21955</v>
      </c>
      <c r="G7" s="75"/>
    </row>
    <row r="8" spans="1:7" ht="14.25">
      <c r="A8" s="75"/>
      <c r="C8" s="75"/>
      <c r="D8" s="75"/>
      <c r="E8" s="75"/>
      <c r="F8" s="75"/>
      <c r="G8" s="75"/>
    </row>
    <row r="9" spans="1:7" ht="14.25">
      <c r="A9" s="75"/>
      <c r="B9" s="15" t="s">
        <v>415</v>
      </c>
      <c r="C9" s="75"/>
      <c r="D9" s="75"/>
      <c r="E9" s="75"/>
      <c r="F9" s="75"/>
      <c r="G9" s="75"/>
    </row>
    <row r="10" spans="1:7" ht="14.25">
      <c r="A10" s="75"/>
      <c r="B10" s="75" t="s">
        <v>574</v>
      </c>
      <c r="C10" s="75"/>
      <c r="D10" s="75"/>
      <c r="E10" s="75"/>
      <c r="F10" s="75"/>
      <c r="G10" s="75"/>
    </row>
    <row r="11" spans="1:7" ht="14.25">
      <c r="A11" s="75"/>
      <c r="B11" s="223" t="s">
        <v>278</v>
      </c>
      <c r="C11" s="75"/>
      <c r="D11" s="75"/>
      <c r="E11" s="75"/>
      <c r="F11" s="75"/>
      <c r="G11" s="75"/>
    </row>
    <row r="12" spans="1:7" ht="14.25">
      <c r="A12" s="75"/>
      <c r="B12" s="220" t="s">
        <v>279</v>
      </c>
      <c r="C12" s="75"/>
      <c r="D12" s="75"/>
      <c r="E12" s="75"/>
      <c r="F12" s="75"/>
      <c r="G12" s="75"/>
    </row>
    <row r="13" spans="1:7" ht="14.25">
      <c r="A13" s="75"/>
      <c r="B13" s="220" t="s">
        <v>280</v>
      </c>
      <c r="C13" s="75"/>
      <c r="D13" s="75"/>
      <c r="E13" s="75"/>
      <c r="F13" s="75"/>
      <c r="G13" s="75"/>
    </row>
    <row r="14" spans="1:7" ht="14.25">
      <c r="A14" s="75"/>
      <c r="B14" s="223" t="s">
        <v>281</v>
      </c>
      <c r="C14" s="75"/>
      <c r="D14" s="75"/>
      <c r="E14" s="75"/>
      <c r="F14" s="75"/>
      <c r="G14" s="75"/>
    </row>
    <row r="15" spans="1:7" ht="14.25">
      <c r="A15" s="75"/>
      <c r="B15" s="223" t="s">
        <v>282</v>
      </c>
      <c r="C15" s="75"/>
      <c r="D15" s="75"/>
      <c r="E15" s="75"/>
      <c r="F15" s="75"/>
      <c r="G15" s="75"/>
    </row>
    <row r="16" spans="1:7" ht="14.25">
      <c r="A16" s="75"/>
      <c r="B16" s="223" t="s">
        <v>283</v>
      </c>
      <c r="C16" s="75"/>
      <c r="D16" s="75"/>
      <c r="E16" s="75"/>
      <c r="F16" s="75"/>
      <c r="G16" s="75"/>
    </row>
    <row r="17" spans="1:7" ht="14.25">
      <c r="A17" s="75"/>
      <c r="B17" s="222"/>
      <c r="C17" s="75"/>
      <c r="D17" s="75"/>
      <c r="E17" s="75"/>
      <c r="F17" s="75"/>
      <c r="G17" s="75"/>
    </row>
    <row r="18" spans="1:7" ht="14.25">
      <c r="A18" s="75"/>
      <c r="B18" s="223"/>
      <c r="C18" s="75"/>
      <c r="D18" s="75"/>
      <c r="E18" s="75"/>
      <c r="F18" s="75"/>
      <c r="G18" s="75"/>
    </row>
    <row r="19" spans="1:7" ht="14.25">
      <c r="A19" s="75"/>
      <c r="B19" s="75"/>
      <c r="C19" s="75"/>
      <c r="D19" s="75"/>
      <c r="E19" s="75"/>
      <c r="F19" s="75"/>
      <c r="G19" s="75"/>
    </row>
    <row r="20" spans="1:7" ht="14.25">
      <c r="A20" s="75"/>
      <c r="B20" s="75"/>
      <c r="C20" s="75"/>
      <c r="D20" s="75"/>
      <c r="E20" s="75"/>
      <c r="F20" s="75"/>
      <c r="G20" s="75"/>
    </row>
    <row r="21" spans="1:7" ht="14.25">
      <c r="A21" s="75"/>
      <c r="B21" s="75"/>
      <c r="C21" s="75"/>
      <c r="D21" s="75"/>
      <c r="E21" s="75"/>
      <c r="F21" s="75"/>
      <c r="G21" s="75"/>
    </row>
    <row r="22" spans="1:7" ht="14.25">
      <c r="A22" s="75"/>
      <c r="B22" s="75"/>
      <c r="C22" s="75"/>
      <c r="D22" s="75"/>
      <c r="E22" s="75"/>
      <c r="F22" s="75"/>
      <c r="G22" s="75"/>
    </row>
    <row r="23" spans="1:7" ht="14.25">
      <c r="A23" s="75"/>
      <c r="B23" s="75"/>
      <c r="C23" s="75"/>
      <c r="D23" s="75"/>
      <c r="E23" s="75"/>
      <c r="F23" s="75"/>
      <c r="G23" s="75"/>
    </row>
  </sheetData>
  <sheetProtection/>
  <hyperlinks>
    <hyperlink ref="B12" r:id="rId1" display="http://www.legislation.cnav.fr/textes/at/TLR-AT_27011960.htm"/>
    <hyperlink ref="B13" r:id="rId2" display="http://www.legislation.cnav.fr/textes/at/TLR-AT_24011975.htm - art1"/>
  </hyperlinks>
  <printOptions/>
  <pageMargins left="0.7" right="0.7" top="0.75" bottom="0.75" header="0.3" footer="0.3"/>
  <pageSetup horizontalDpi="600" verticalDpi="600" orientation="portrait" paperSize="9" r:id="rId3"/>
</worksheet>
</file>

<file path=xl/worksheets/sheet17.xml><?xml version="1.0" encoding="utf-8"?>
<worksheet xmlns="http://schemas.openxmlformats.org/spreadsheetml/2006/main" xmlns:r="http://schemas.openxmlformats.org/officeDocument/2006/relationships">
  <dimension ref="A1:H49"/>
  <sheetViews>
    <sheetView zoomScalePageLayoutView="0" workbookViewId="0" topLeftCell="A1">
      <pane xSplit="1" ySplit="3" topLeftCell="B16" activePane="bottomRight" state="frozen"/>
      <selection pane="topLeft" activeCell="A1" sqref="A1"/>
      <selection pane="topRight" activeCell="B1" sqref="B1"/>
      <selection pane="bottomLeft" activeCell="A3" sqref="A3"/>
      <selection pane="bottomRight" activeCell="E22" sqref="E22"/>
    </sheetView>
  </sheetViews>
  <sheetFormatPr defaultColWidth="9.140625" defaultRowHeight="15" customHeight="1"/>
  <cols>
    <col min="1" max="1" width="11.7109375" style="105" customWidth="1"/>
    <col min="2" max="5" width="15.7109375" style="105" customWidth="1"/>
    <col min="6" max="6" width="134.00390625" style="105" customWidth="1"/>
    <col min="7" max="7" width="112.140625" style="105" customWidth="1"/>
    <col min="8" max="16384" width="9.140625" style="105" customWidth="1"/>
  </cols>
  <sheetData>
    <row r="1" spans="1:5" ht="15" customHeight="1" hidden="1">
      <c r="A1" s="105" t="s">
        <v>286</v>
      </c>
      <c r="B1" s="105" t="s">
        <v>322</v>
      </c>
      <c r="C1" s="105" t="s">
        <v>323</v>
      </c>
      <c r="D1" s="105" t="s">
        <v>324</v>
      </c>
      <c r="E1" s="105" t="s">
        <v>325</v>
      </c>
    </row>
    <row r="2" spans="1:7" s="178" customFormat="1" ht="15" customHeight="1">
      <c r="A2" s="384" t="s">
        <v>1072</v>
      </c>
      <c r="B2" s="384" t="s">
        <v>1089</v>
      </c>
      <c r="C2" s="384"/>
      <c r="D2" s="384" t="s">
        <v>1090</v>
      </c>
      <c r="E2" s="384"/>
      <c r="F2" s="382" t="s">
        <v>1068</v>
      </c>
      <c r="G2" s="385" t="s">
        <v>34</v>
      </c>
    </row>
    <row r="3" spans="1:7" s="178" customFormat="1" ht="15" customHeight="1">
      <c r="A3" s="384"/>
      <c r="B3" s="264" t="s">
        <v>32</v>
      </c>
      <c r="C3" s="264" t="s">
        <v>33</v>
      </c>
      <c r="D3" s="264" t="s">
        <v>32</v>
      </c>
      <c r="E3" s="264" t="s">
        <v>33</v>
      </c>
      <c r="F3" s="382"/>
      <c r="G3" s="385"/>
    </row>
    <row r="4" spans="1:7" ht="15" customHeight="1">
      <c r="A4" s="65">
        <v>39083</v>
      </c>
      <c r="B4" s="137">
        <v>0.024</v>
      </c>
      <c r="C4" s="137">
        <v>0.024</v>
      </c>
      <c r="D4" s="137">
        <v>0.04</v>
      </c>
      <c r="E4" s="137">
        <v>0.04</v>
      </c>
      <c r="F4" s="103" t="s">
        <v>455</v>
      </c>
      <c r="G4" s="111"/>
    </row>
    <row r="5" spans="1:7" ht="15" customHeight="1">
      <c r="A5" s="65">
        <v>38718</v>
      </c>
      <c r="B5" s="137">
        <v>0.0244</v>
      </c>
      <c r="C5" s="137">
        <v>0.0244</v>
      </c>
      <c r="D5" s="137">
        <v>0.0404</v>
      </c>
      <c r="E5" s="137">
        <v>0.0404</v>
      </c>
      <c r="F5" s="138" t="s">
        <v>27</v>
      </c>
      <c r="G5" s="111"/>
    </row>
    <row r="6" spans="1:7" ht="15" customHeight="1">
      <c r="A6" s="65">
        <v>38353</v>
      </c>
      <c r="B6" s="137">
        <v>0.024</v>
      </c>
      <c r="C6" s="137">
        <v>0.024</v>
      </c>
      <c r="D6" s="137">
        <v>0.04</v>
      </c>
      <c r="E6" s="137">
        <v>0.04</v>
      </c>
      <c r="F6" s="103" t="s">
        <v>28</v>
      </c>
      <c r="G6" s="111"/>
    </row>
    <row r="7" spans="1:7" ht="15" customHeight="1">
      <c r="A7" s="65">
        <v>37987</v>
      </c>
      <c r="B7" s="137">
        <v>0.024</v>
      </c>
      <c r="C7" s="137">
        <v>0.024</v>
      </c>
      <c r="D7" s="137">
        <v>0.04</v>
      </c>
      <c r="E7" s="137">
        <v>0.04</v>
      </c>
      <c r="F7" s="103" t="s">
        <v>29</v>
      </c>
      <c r="G7" s="111"/>
    </row>
    <row r="8" spans="1:7" ht="15" customHeight="1">
      <c r="A8" s="139">
        <v>37622</v>
      </c>
      <c r="B8" s="137">
        <v>0.024</v>
      </c>
      <c r="C8" s="137">
        <v>0.024</v>
      </c>
      <c r="D8" s="137">
        <v>0.04</v>
      </c>
      <c r="E8" s="137">
        <v>0.04</v>
      </c>
      <c r="F8" s="140" t="s">
        <v>30</v>
      </c>
      <c r="G8" s="111"/>
    </row>
    <row r="9" spans="1:7" ht="15" customHeight="1">
      <c r="A9" s="139">
        <v>37438</v>
      </c>
      <c r="B9" s="137">
        <v>0.021</v>
      </c>
      <c r="C9" s="137">
        <v>0.021</v>
      </c>
      <c r="D9" s="137">
        <v>0.037</v>
      </c>
      <c r="E9" s="137">
        <v>0.037</v>
      </c>
      <c r="F9" s="141" t="s">
        <v>31</v>
      </c>
      <c r="G9" s="111"/>
    </row>
    <row r="10" spans="1:7" ht="15" customHeight="1">
      <c r="A10" s="139">
        <v>37257</v>
      </c>
      <c r="B10" s="137">
        <v>0.02</v>
      </c>
      <c r="C10" s="137">
        <v>0.02</v>
      </c>
      <c r="D10" s="137">
        <v>0.036</v>
      </c>
      <c r="E10" s="137">
        <v>0.036</v>
      </c>
      <c r="F10" s="140" t="s">
        <v>45</v>
      </c>
      <c r="G10" s="111"/>
    </row>
    <row r="11" spans="1:7" ht="15" customHeight="1">
      <c r="A11" s="139">
        <v>36892</v>
      </c>
      <c r="B11" s="142">
        <v>0.021</v>
      </c>
      <c r="C11" s="142">
        <v>0.026</v>
      </c>
      <c r="D11" s="142">
        <v>0.037</v>
      </c>
      <c r="E11" s="142">
        <v>0.037</v>
      </c>
      <c r="F11" s="143" t="s">
        <v>45</v>
      </c>
      <c r="G11" s="94"/>
    </row>
    <row r="12" spans="1:7" ht="15" customHeight="1">
      <c r="A12" s="139">
        <v>35431</v>
      </c>
      <c r="B12" s="142">
        <v>0.0221</v>
      </c>
      <c r="C12" s="142">
        <v>0.0271</v>
      </c>
      <c r="D12" s="142">
        <v>0.0397</v>
      </c>
      <c r="E12" s="142">
        <v>0.0397</v>
      </c>
      <c r="F12" s="143" t="s">
        <v>106</v>
      </c>
      <c r="G12" s="94"/>
    </row>
    <row r="13" spans="1:7" s="100" customFormat="1" ht="15" customHeight="1">
      <c r="A13" s="85">
        <v>34182</v>
      </c>
      <c r="B13" s="142">
        <v>0.0242</v>
      </c>
      <c r="C13" s="142">
        <v>0.0297</v>
      </c>
      <c r="D13" s="142">
        <v>0.0418</v>
      </c>
      <c r="E13" s="142">
        <v>0.0418</v>
      </c>
      <c r="F13" s="143" t="s">
        <v>430</v>
      </c>
      <c r="G13" s="94" t="s">
        <v>946</v>
      </c>
    </row>
    <row r="14" spans="1:7" s="100" customFormat="1" ht="15" customHeight="1">
      <c r="A14" s="139">
        <v>33817</v>
      </c>
      <c r="B14" s="142">
        <v>0.0207</v>
      </c>
      <c r="C14" s="142">
        <v>0.0257</v>
      </c>
      <c r="D14" s="142">
        <v>0.0363</v>
      </c>
      <c r="E14" s="142">
        <v>0.0363</v>
      </c>
      <c r="F14" s="144" t="s">
        <v>945</v>
      </c>
      <c r="G14" s="94"/>
    </row>
    <row r="15" spans="1:7" s="100" customFormat="1" ht="15" customHeight="1">
      <c r="A15" s="139">
        <v>33604</v>
      </c>
      <c r="B15" s="142">
        <v>0.0167</v>
      </c>
      <c r="C15" s="142">
        <v>0.0217</v>
      </c>
      <c r="D15" s="142">
        <v>0.0323</v>
      </c>
      <c r="E15" s="142">
        <v>0.0323</v>
      </c>
      <c r="F15" s="143" t="s">
        <v>942</v>
      </c>
      <c r="G15" s="94" t="s">
        <v>943</v>
      </c>
    </row>
    <row r="16" spans="1:7" s="100" customFormat="1" ht="15" customHeight="1">
      <c r="A16" s="139">
        <v>33239</v>
      </c>
      <c r="B16" s="142">
        <v>0.0153</v>
      </c>
      <c r="C16" s="142">
        <v>0.0211</v>
      </c>
      <c r="D16" s="142">
        <v>0.0305</v>
      </c>
      <c r="E16" s="142">
        <v>0.0317</v>
      </c>
      <c r="F16" s="144" t="s">
        <v>452</v>
      </c>
      <c r="G16" s="94"/>
    </row>
    <row r="17" spans="1:7" s="100" customFormat="1" ht="15" customHeight="1">
      <c r="A17" s="139">
        <v>33147</v>
      </c>
      <c r="B17" s="142">
        <v>0.0159</v>
      </c>
      <c r="C17" s="142">
        <v>0.0217</v>
      </c>
      <c r="D17" s="142">
        <v>0.0311</v>
      </c>
      <c r="E17" s="142">
        <v>0.0323</v>
      </c>
      <c r="F17" s="144" t="s">
        <v>899</v>
      </c>
      <c r="G17" s="94" t="s">
        <v>940</v>
      </c>
    </row>
    <row r="18" spans="1:7" ht="15" customHeight="1">
      <c r="A18" s="139">
        <v>32143</v>
      </c>
      <c r="B18" s="142">
        <v>0.0167</v>
      </c>
      <c r="C18" s="142">
        <v>0.0217</v>
      </c>
      <c r="D18" s="142">
        <v>0.0323</v>
      </c>
      <c r="E18" s="142">
        <v>0.0323</v>
      </c>
      <c r="F18" s="143" t="s">
        <v>935</v>
      </c>
      <c r="G18" s="94"/>
    </row>
    <row r="19" spans="1:7" ht="15" customHeight="1">
      <c r="A19" s="139">
        <v>31352</v>
      </c>
      <c r="B19" s="142">
        <v>0.0151</v>
      </c>
      <c r="C19" s="142">
        <v>0.0201</v>
      </c>
      <c r="D19" s="142">
        <v>0.0307</v>
      </c>
      <c r="E19" s="142">
        <v>0.0307</v>
      </c>
      <c r="F19" s="143" t="s">
        <v>936</v>
      </c>
      <c r="G19" s="94"/>
    </row>
    <row r="20" spans="1:7" ht="15" customHeight="1">
      <c r="A20" s="139">
        <v>31229</v>
      </c>
      <c r="B20" s="142">
        <v>0.0212</v>
      </c>
      <c r="C20" s="142">
        <v>0.0262</v>
      </c>
      <c r="D20" s="142">
        <v>0.0408</v>
      </c>
      <c r="E20" s="142">
        <v>0.0408</v>
      </c>
      <c r="F20" s="143" t="s">
        <v>99</v>
      </c>
      <c r="G20" s="94" t="s">
        <v>932</v>
      </c>
    </row>
    <row r="21" spans="1:7" ht="15" customHeight="1">
      <c r="A21" s="139">
        <v>30773</v>
      </c>
      <c r="B21" s="142">
        <v>0.0112</v>
      </c>
      <c r="C21" s="142">
        <v>0.0162</v>
      </c>
      <c r="D21" s="142">
        <v>0.0288</v>
      </c>
      <c r="E21" s="142">
        <v>0.0288</v>
      </c>
      <c r="F21" s="143" t="s">
        <v>50</v>
      </c>
      <c r="G21" s="94" t="s">
        <v>931</v>
      </c>
    </row>
    <row r="22" spans="1:7" ht="15" customHeight="1">
      <c r="A22" s="145">
        <v>30498</v>
      </c>
      <c r="B22" s="142">
        <v>0.0172</v>
      </c>
      <c r="C22" s="142">
        <v>0.0172</v>
      </c>
      <c r="D22" s="142">
        <v>0.0408</v>
      </c>
      <c r="E22" s="142">
        <v>0.0408</v>
      </c>
      <c r="F22" s="143" t="s">
        <v>930</v>
      </c>
      <c r="G22" s="94"/>
    </row>
    <row r="23" spans="1:7" ht="15" customHeight="1">
      <c r="A23" s="85">
        <v>30261</v>
      </c>
      <c r="B23" s="142">
        <v>0.0132</v>
      </c>
      <c r="C23" s="142">
        <v>0.0132</v>
      </c>
      <c r="D23" s="142">
        <v>0.0348</v>
      </c>
      <c r="E23" s="142">
        <v>0.0348</v>
      </c>
      <c r="F23" s="144" t="s">
        <v>966</v>
      </c>
      <c r="G23" s="94" t="s">
        <v>51</v>
      </c>
    </row>
    <row r="24" spans="1:7" ht="15" customHeight="1">
      <c r="A24" s="139">
        <v>28946</v>
      </c>
      <c r="B24" s="142">
        <v>0.0084</v>
      </c>
      <c r="C24" s="142">
        <v>0.0084</v>
      </c>
      <c r="D24" s="142">
        <v>0.0276</v>
      </c>
      <c r="E24" s="142">
        <v>0.0276</v>
      </c>
      <c r="F24" s="143" t="s">
        <v>100</v>
      </c>
      <c r="G24" s="94"/>
    </row>
    <row r="25" spans="1:7" ht="15" customHeight="1">
      <c r="A25" s="139">
        <v>28611</v>
      </c>
      <c r="B25" s="142">
        <v>0.006</v>
      </c>
      <c r="C25" s="142">
        <v>0.006</v>
      </c>
      <c r="D25" s="142">
        <v>0.024</v>
      </c>
      <c r="E25" s="142">
        <v>0.024</v>
      </c>
      <c r="F25" s="143" t="s">
        <v>101</v>
      </c>
      <c r="G25" s="94"/>
    </row>
    <row r="26" spans="1:7" ht="15" customHeight="1">
      <c r="A26" s="139">
        <v>28491</v>
      </c>
      <c r="B26" s="142">
        <v>0.0048</v>
      </c>
      <c r="C26" s="142">
        <v>0.0048</v>
      </c>
      <c r="D26" s="142">
        <v>0.0192</v>
      </c>
      <c r="E26" s="142">
        <v>0.0192</v>
      </c>
      <c r="F26" s="143" t="s">
        <v>102</v>
      </c>
      <c r="G26" s="94"/>
    </row>
    <row r="27" spans="1:7" ht="15" customHeight="1">
      <c r="A27" s="139">
        <v>28126</v>
      </c>
      <c r="B27" s="142">
        <v>0.0044</v>
      </c>
      <c r="C27" s="142">
        <v>0.0044</v>
      </c>
      <c r="D27" s="142">
        <v>0.0176</v>
      </c>
      <c r="E27" s="142">
        <v>0.0176</v>
      </c>
      <c r="F27" s="143" t="s">
        <v>103</v>
      </c>
      <c r="G27" s="94"/>
    </row>
    <row r="28" spans="1:7" ht="15" customHeight="1">
      <c r="A28" s="139">
        <v>27576</v>
      </c>
      <c r="B28" s="142">
        <v>0.0048</v>
      </c>
      <c r="C28" s="142">
        <v>0.0048</v>
      </c>
      <c r="D28" s="142">
        <v>0.0192</v>
      </c>
      <c r="E28" s="142">
        <v>0.0192</v>
      </c>
      <c r="F28" s="143" t="s">
        <v>35</v>
      </c>
      <c r="G28" s="94" t="s">
        <v>918</v>
      </c>
    </row>
    <row r="29" spans="1:8" ht="15" customHeight="1">
      <c r="A29" s="139">
        <v>27395</v>
      </c>
      <c r="B29" s="137">
        <v>0.0036</v>
      </c>
      <c r="C29" s="117"/>
      <c r="D29" s="137">
        <v>0.0144</v>
      </c>
      <c r="E29" s="146"/>
      <c r="F29" s="140" t="s">
        <v>453</v>
      </c>
      <c r="G29" s="137"/>
      <c r="H29" s="117"/>
    </row>
    <row r="30" spans="1:8" ht="15" customHeight="1">
      <c r="A30" s="139">
        <v>27030</v>
      </c>
      <c r="B30" s="137">
        <v>0.0016</v>
      </c>
      <c r="C30" s="117"/>
      <c r="D30" s="137">
        <v>0.0064</v>
      </c>
      <c r="E30" s="146"/>
      <c r="F30" s="140" t="s">
        <v>454</v>
      </c>
      <c r="G30" s="137"/>
      <c r="H30" s="117"/>
    </row>
    <row r="31" spans="1:8" ht="15" customHeight="1">
      <c r="A31" s="139">
        <v>26665</v>
      </c>
      <c r="B31" s="137">
        <v>0.0014</v>
      </c>
      <c r="C31" s="117"/>
      <c r="D31" s="137">
        <v>0.0056</v>
      </c>
      <c r="E31" s="146"/>
      <c r="F31" s="141" t="s">
        <v>36</v>
      </c>
      <c r="G31" s="137"/>
      <c r="H31" s="117"/>
    </row>
    <row r="32" spans="1:8" ht="15" customHeight="1">
      <c r="A32" s="139">
        <v>25204</v>
      </c>
      <c r="B32" s="137">
        <v>0.0008</v>
      </c>
      <c r="C32" s="117"/>
      <c r="D32" s="137">
        <v>0.0032</v>
      </c>
      <c r="E32" s="146"/>
      <c r="F32" s="141"/>
      <c r="G32" s="137"/>
      <c r="H32" s="117"/>
    </row>
    <row r="33" spans="1:8" ht="15" customHeight="1">
      <c r="A33" s="139">
        <v>24838</v>
      </c>
      <c r="B33" s="137">
        <v>0.0007</v>
      </c>
      <c r="C33" s="117"/>
      <c r="D33" s="137">
        <v>0.0028</v>
      </c>
      <c r="E33" s="146"/>
      <c r="F33" s="141"/>
      <c r="G33" s="137"/>
      <c r="H33" s="117"/>
    </row>
    <row r="34" spans="1:8" ht="15" customHeight="1">
      <c r="A34" s="139">
        <v>22647</v>
      </c>
      <c r="B34" s="137">
        <v>0.0005</v>
      </c>
      <c r="C34" s="117"/>
      <c r="D34" s="137">
        <v>0.002</v>
      </c>
      <c r="E34" s="146"/>
      <c r="F34" s="141" t="s">
        <v>37</v>
      </c>
      <c r="G34" s="137"/>
      <c r="H34" s="117"/>
    </row>
    <row r="35" spans="1:8" ht="15" customHeight="1">
      <c r="A35" s="139">
        <v>21551</v>
      </c>
      <c r="B35" s="137">
        <v>0.002</v>
      </c>
      <c r="C35" s="117"/>
      <c r="D35" s="137">
        <v>0.008</v>
      </c>
      <c r="E35" s="137"/>
      <c r="F35" s="141" t="s">
        <v>38</v>
      </c>
      <c r="G35" s="137"/>
      <c r="H35" s="117"/>
    </row>
    <row r="36" spans="1:8" ht="15" customHeight="1">
      <c r="A36" s="117"/>
      <c r="B36" s="117"/>
      <c r="C36" s="117"/>
      <c r="D36" s="117"/>
      <c r="E36" s="117"/>
      <c r="F36" s="117"/>
      <c r="G36" s="117"/>
      <c r="H36" s="117"/>
    </row>
    <row r="37" ht="15" customHeight="1">
      <c r="B37" s="147" t="s">
        <v>316</v>
      </c>
    </row>
    <row r="38" ht="15" customHeight="1">
      <c r="B38" s="148" t="s">
        <v>39</v>
      </c>
    </row>
    <row r="39" ht="15" customHeight="1">
      <c r="B39" s="149" t="s">
        <v>44</v>
      </c>
    </row>
    <row r="40" ht="15" customHeight="1">
      <c r="B40" s="148" t="s">
        <v>40</v>
      </c>
    </row>
    <row r="41" ht="15" customHeight="1">
      <c r="B41" s="148" t="s">
        <v>41</v>
      </c>
    </row>
    <row r="42" ht="15" customHeight="1">
      <c r="B42" s="148" t="s">
        <v>42</v>
      </c>
    </row>
    <row r="43" ht="15" customHeight="1">
      <c r="B43" s="149" t="s">
        <v>43</v>
      </c>
    </row>
    <row r="44" ht="15" customHeight="1">
      <c r="B44" s="148" t="s">
        <v>104</v>
      </c>
    </row>
    <row r="45" ht="15" customHeight="1">
      <c r="B45" s="149"/>
    </row>
    <row r="46" ht="15" customHeight="1">
      <c r="B46" s="150" t="s">
        <v>317</v>
      </c>
    </row>
    <row r="47" ht="15" customHeight="1">
      <c r="B47" s="105" t="s">
        <v>105</v>
      </c>
    </row>
    <row r="49" ht="15" customHeight="1">
      <c r="B49" s="105" t="s">
        <v>431</v>
      </c>
    </row>
  </sheetData>
  <sheetProtection/>
  <mergeCells count="5">
    <mergeCell ref="G2:G3"/>
    <mergeCell ref="A2:A3"/>
    <mergeCell ref="B2:C2"/>
    <mergeCell ref="D2:E2"/>
    <mergeCell ref="F2:F3"/>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18"/>
  <sheetViews>
    <sheetView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A1" sqref="A1:A16384"/>
    </sheetView>
  </sheetViews>
  <sheetFormatPr defaultColWidth="9.140625" defaultRowHeight="15" customHeight="1"/>
  <cols>
    <col min="1" max="1" width="11.7109375" style="122" customWidth="1"/>
    <col min="2" max="5" width="15.7109375" style="122" customWidth="1"/>
    <col min="6" max="6" width="70.8515625" style="122" customWidth="1"/>
    <col min="7" max="7" width="13.140625" style="122" customWidth="1"/>
    <col min="8" max="8" width="34.8515625" style="122" customWidth="1"/>
    <col min="9" max="16384" width="9.140625" style="122" customWidth="1"/>
  </cols>
  <sheetData>
    <row r="1" spans="1:5" ht="15" customHeight="1" hidden="1">
      <c r="A1" s="122" t="s">
        <v>286</v>
      </c>
      <c r="B1" s="122" t="s">
        <v>466</v>
      </c>
      <c r="C1" s="122" t="s">
        <v>467</v>
      </c>
      <c r="D1" s="122" t="s">
        <v>468</v>
      </c>
      <c r="E1" s="122" t="s">
        <v>469</v>
      </c>
    </row>
    <row r="2" spans="1:11" s="178" customFormat="1" ht="15" customHeight="1">
      <c r="A2" s="383" t="s">
        <v>1072</v>
      </c>
      <c r="B2" s="384" t="s">
        <v>32</v>
      </c>
      <c r="C2" s="384"/>
      <c r="D2" s="384" t="s">
        <v>33</v>
      </c>
      <c r="E2" s="384"/>
      <c r="F2" s="264" t="s">
        <v>1068</v>
      </c>
      <c r="G2" s="386" t="s">
        <v>1083</v>
      </c>
      <c r="H2" s="264" t="s">
        <v>914</v>
      </c>
      <c r="I2" s="272"/>
      <c r="J2" s="271"/>
      <c r="K2" s="272"/>
    </row>
    <row r="3" spans="1:11" s="178" customFormat="1" ht="15" customHeight="1">
      <c r="A3" s="383"/>
      <c r="B3" s="264" t="s">
        <v>333</v>
      </c>
      <c r="C3" s="264" t="s">
        <v>191</v>
      </c>
      <c r="D3" s="264" t="s">
        <v>333</v>
      </c>
      <c r="E3" s="264" t="s">
        <v>191</v>
      </c>
      <c r="F3" s="264"/>
      <c r="G3" s="386"/>
      <c r="H3" s="264"/>
      <c r="I3" s="272"/>
      <c r="J3" s="271"/>
      <c r="K3" s="272"/>
    </row>
    <row r="4" spans="1:11" ht="15" customHeight="1">
      <c r="A4" s="139">
        <v>36982</v>
      </c>
      <c r="B4" s="247">
        <v>0</v>
      </c>
      <c r="C4" s="247">
        <v>0</v>
      </c>
      <c r="D4" s="247">
        <v>0</v>
      </c>
      <c r="E4" s="247">
        <v>0</v>
      </c>
      <c r="F4" s="246"/>
      <c r="G4" s="81"/>
      <c r="H4" s="246"/>
      <c r="I4" s="157"/>
      <c r="J4" s="146"/>
      <c r="K4" s="157"/>
    </row>
    <row r="5" spans="1:11" ht="15" customHeight="1">
      <c r="A5" s="139">
        <v>34335</v>
      </c>
      <c r="B5" s="142">
        <v>0.008</v>
      </c>
      <c r="C5" s="142">
        <v>0.0116</v>
      </c>
      <c r="D5" s="142">
        <v>0.0089</v>
      </c>
      <c r="E5" s="142">
        <v>0.0129</v>
      </c>
      <c r="F5" s="143" t="s">
        <v>525</v>
      </c>
      <c r="G5" s="237">
        <v>34342</v>
      </c>
      <c r="H5" s="98"/>
      <c r="I5" s="157"/>
      <c r="J5" s="158"/>
      <c r="K5" s="157"/>
    </row>
    <row r="6" spans="1:11" ht="15" customHeight="1">
      <c r="A6" s="139">
        <v>33604</v>
      </c>
      <c r="B6" s="142">
        <v>0.0072</v>
      </c>
      <c r="C6" s="142">
        <v>0.0108</v>
      </c>
      <c r="D6" s="142">
        <v>0.008</v>
      </c>
      <c r="E6" s="142">
        <v>0.012</v>
      </c>
      <c r="F6" s="143" t="s">
        <v>526</v>
      </c>
      <c r="G6" s="237">
        <v>33610</v>
      </c>
      <c r="H6" s="98"/>
      <c r="I6" s="157"/>
      <c r="J6" s="159"/>
      <c r="K6" s="157"/>
    </row>
    <row r="7" spans="1:11" ht="15" customHeight="1">
      <c r="A7" s="139">
        <v>33147</v>
      </c>
      <c r="B7" s="142">
        <v>0.0072</v>
      </c>
      <c r="C7" s="142">
        <v>0.0108</v>
      </c>
      <c r="D7" s="142">
        <v>0.008</v>
      </c>
      <c r="E7" s="142">
        <v>0.012</v>
      </c>
      <c r="F7" s="144" t="s">
        <v>464</v>
      </c>
      <c r="G7" s="144"/>
      <c r="H7" s="98"/>
      <c r="I7" s="157"/>
      <c r="J7" s="159"/>
      <c r="K7" s="157"/>
    </row>
    <row r="8" spans="1:11" ht="15" customHeight="1">
      <c r="A8" s="139">
        <v>30773</v>
      </c>
      <c r="B8" s="142">
        <v>0.008</v>
      </c>
      <c r="C8" s="142">
        <v>0.012</v>
      </c>
      <c r="D8" s="142">
        <v>0.008</v>
      </c>
      <c r="E8" s="142">
        <v>0.012</v>
      </c>
      <c r="F8" s="143" t="s">
        <v>465</v>
      </c>
      <c r="G8" s="231">
        <v>30776</v>
      </c>
      <c r="H8" s="98"/>
      <c r="I8" s="157"/>
      <c r="J8" s="158"/>
      <c r="K8" s="157"/>
    </row>
    <row r="9" spans="1:11" ht="15" customHeight="1">
      <c r="A9" s="139">
        <v>30682</v>
      </c>
      <c r="B9" s="160">
        <v>0.008</v>
      </c>
      <c r="C9" s="160">
        <v>0.012</v>
      </c>
      <c r="E9" s="161"/>
      <c r="F9" s="141" t="s">
        <v>48</v>
      </c>
      <c r="G9" s="141"/>
      <c r="H9" s="157"/>
      <c r="I9" s="157"/>
      <c r="J9" s="158"/>
      <c r="K9" s="157"/>
    </row>
    <row r="10" spans="1:11" ht="15" customHeight="1">
      <c r="A10" s="162"/>
      <c r="B10" s="163"/>
      <c r="D10" s="163"/>
      <c r="F10" s="159"/>
      <c r="G10" s="159"/>
      <c r="H10" s="157"/>
      <c r="I10" s="157"/>
      <c r="J10" s="159"/>
      <c r="K10" s="157"/>
    </row>
    <row r="11" spans="1:11" ht="15" customHeight="1">
      <c r="A11" s="162"/>
      <c r="B11" s="232" t="s">
        <v>1065</v>
      </c>
      <c r="D11" s="163"/>
      <c r="E11" s="137"/>
      <c r="F11" s="159"/>
      <c r="G11" s="159"/>
      <c r="H11" s="157"/>
      <c r="I11" s="157"/>
      <c r="J11" s="159"/>
      <c r="K11" s="157"/>
    </row>
    <row r="12" spans="1:11" ht="15" customHeight="1">
      <c r="A12" s="157"/>
      <c r="B12" s="165" t="s">
        <v>472</v>
      </c>
      <c r="C12" s="164"/>
      <c r="D12" s="83"/>
      <c r="E12" s="83"/>
      <c r="F12" s="83"/>
      <c r="G12" s="83"/>
      <c r="H12" s="83"/>
      <c r="I12" s="83"/>
      <c r="J12" s="83"/>
      <c r="K12" s="157"/>
    </row>
    <row r="13" spans="1:11" ht="15" customHeight="1">
      <c r="A13" s="157"/>
      <c r="B13" s="165" t="s">
        <v>473</v>
      </c>
      <c r="C13" s="83"/>
      <c r="D13" s="83"/>
      <c r="E13" s="83"/>
      <c r="F13" s="83"/>
      <c r="G13" s="83"/>
      <c r="H13" s="83"/>
      <c r="I13" s="83"/>
      <c r="J13" s="83"/>
      <c r="K13" s="157"/>
    </row>
    <row r="14" spans="1:11" ht="15" customHeight="1">
      <c r="A14" s="157"/>
      <c r="B14" s="165" t="s">
        <v>474</v>
      </c>
      <c r="C14" s="83"/>
      <c r="D14" s="83"/>
      <c r="E14" s="83"/>
      <c r="F14" s="83"/>
      <c r="G14" s="83"/>
      <c r="H14" s="83"/>
      <c r="I14" s="83"/>
      <c r="J14" s="83"/>
      <c r="K14" s="157"/>
    </row>
    <row r="15" spans="2:10" ht="15" customHeight="1">
      <c r="B15" s="165" t="s">
        <v>49</v>
      </c>
      <c r="C15" s="75"/>
      <c r="D15" s="75"/>
      <c r="E15" s="75"/>
      <c r="F15" s="75"/>
      <c r="G15" s="75"/>
      <c r="H15" s="75"/>
      <c r="I15" s="75"/>
      <c r="J15" s="75"/>
    </row>
    <row r="16" spans="2:10" ht="15" customHeight="1">
      <c r="B16" s="165"/>
      <c r="C16" s="75"/>
      <c r="D16" s="75"/>
      <c r="E16" s="75"/>
      <c r="F16" s="75"/>
      <c r="G16" s="75"/>
      <c r="H16" s="75"/>
      <c r="I16" s="75"/>
      <c r="J16" s="75"/>
    </row>
    <row r="17" ht="15" customHeight="1">
      <c r="B17" s="150" t="s">
        <v>317</v>
      </c>
    </row>
    <row r="18" ht="15" customHeight="1">
      <c r="B18" s="105" t="s">
        <v>105</v>
      </c>
    </row>
  </sheetData>
  <sheetProtection/>
  <mergeCells count="4">
    <mergeCell ref="B2:C2"/>
    <mergeCell ref="D2:E2"/>
    <mergeCell ref="G2:G3"/>
    <mergeCell ref="A2:A3"/>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11"/>
  <sheetViews>
    <sheetView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5" customHeight="1"/>
  <cols>
    <col min="1" max="1" width="11.7109375" style="122" customWidth="1"/>
    <col min="2" max="7" width="15.7109375" style="122" customWidth="1"/>
    <col min="8" max="8" width="43.00390625" style="122" customWidth="1"/>
    <col min="9" max="9" width="13.140625" style="122" customWidth="1"/>
    <col min="10" max="10" width="34.8515625" style="122" customWidth="1"/>
    <col min="11" max="16384" width="9.140625" style="122" customWidth="1"/>
  </cols>
  <sheetData>
    <row r="1" spans="1:7" ht="15" customHeight="1" hidden="1">
      <c r="A1" s="122" t="s">
        <v>286</v>
      </c>
      <c r="B1" s="122" t="s">
        <v>327</v>
      </c>
      <c r="C1" s="122" t="s">
        <v>329</v>
      </c>
      <c r="D1" s="122" t="s">
        <v>509</v>
      </c>
      <c r="E1" s="122" t="s">
        <v>510</v>
      </c>
      <c r="F1" s="122" t="s">
        <v>328</v>
      </c>
      <c r="G1" s="122" t="s">
        <v>330</v>
      </c>
    </row>
    <row r="2" spans="1:10" s="178" customFormat="1" ht="15" customHeight="1">
      <c r="A2" s="383" t="s">
        <v>1072</v>
      </c>
      <c r="B2" s="384" t="s">
        <v>172</v>
      </c>
      <c r="C2" s="384"/>
      <c r="D2" s="384" t="s">
        <v>78</v>
      </c>
      <c r="E2" s="384"/>
      <c r="F2" s="384" t="s">
        <v>33</v>
      </c>
      <c r="G2" s="384"/>
      <c r="H2" s="264" t="s">
        <v>1068</v>
      </c>
      <c r="I2" s="386" t="s">
        <v>1083</v>
      </c>
      <c r="J2" s="264" t="s">
        <v>914</v>
      </c>
    </row>
    <row r="3" spans="1:10" s="178" customFormat="1" ht="15" customHeight="1">
      <c r="A3" s="383"/>
      <c r="B3" s="264" t="s">
        <v>333</v>
      </c>
      <c r="C3" s="264" t="s">
        <v>191</v>
      </c>
      <c r="D3" s="264" t="s">
        <v>333</v>
      </c>
      <c r="E3" s="264" t="s">
        <v>191</v>
      </c>
      <c r="F3" s="264" t="s">
        <v>333</v>
      </c>
      <c r="G3" s="264" t="s">
        <v>191</v>
      </c>
      <c r="H3" s="264"/>
      <c r="I3" s="386"/>
      <c r="J3" s="264"/>
    </row>
    <row r="4" spans="1:10" ht="15" customHeight="1">
      <c r="A4" s="139">
        <v>36982</v>
      </c>
      <c r="B4" s="142">
        <v>0.008</v>
      </c>
      <c r="C4" s="142">
        <v>0.012</v>
      </c>
      <c r="D4" s="142">
        <v>0.009</v>
      </c>
      <c r="E4" s="142">
        <v>0.013</v>
      </c>
      <c r="F4" s="142">
        <v>0.009</v>
      </c>
      <c r="G4" s="142">
        <v>0.013</v>
      </c>
      <c r="H4" s="144" t="s">
        <v>511</v>
      </c>
      <c r="I4" s="144"/>
      <c r="J4" s="98"/>
    </row>
    <row r="5" spans="1:10" ht="15" customHeight="1">
      <c r="A5" s="162"/>
      <c r="B5" s="163"/>
      <c r="F5" s="163"/>
      <c r="H5" s="159"/>
      <c r="I5" s="159"/>
      <c r="J5" s="157"/>
    </row>
    <row r="6" spans="1:10" ht="15" customHeight="1">
      <c r="A6" s="162"/>
      <c r="B6" s="232" t="s">
        <v>1065</v>
      </c>
      <c r="F6" s="163"/>
      <c r="G6" s="137"/>
      <c r="H6" s="159"/>
      <c r="I6" s="159"/>
      <c r="J6" s="157"/>
    </row>
    <row r="7" spans="1:10" ht="15" customHeight="1">
      <c r="A7" s="157"/>
      <c r="B7" s="103" t="s">
        <v>470</v>
      </c>
      <c r="F7" s="83"/>
      <c r="G7" s="83"/>
      <c r="H7" s="83"/>
      <c r="I7" s="83"/>
      <c r="J7" s="83"/>
    </row>
    <row r="8" spans="1:10" ht="15" customHeight="1">
      <c r="A8" s="157"/>
      <c r="B8" s="122" t="s">
        <v>471</v>
      </c>
      <c r="F8" s="83"/>
      <c r="G8" s="83"/>
      <c r="H8" s="83"/>
      <c r="I8" s="83"/>
      <c r="J8" s="83"/>
    </row>
    <row r="10" spans="2:9" ht="15" customHeight="1">
      <c r="B10" s="235" t="s">
        <v>107</v>
      </c>
      <c r="C10" s="94"/>
      <c r="D10" s="94"/>
      <c r="E10" s="94"/>
      <c r="F10" s="94"/>
      <c r="G10" s="94"/>
      <c r="H10" s="94"/>
      <c r="I10" s="94"/>
    </row>
    <row r="11" spans="2:9" ht="15" customHeight="1">
      <c r="B11" s="94"/>
      <c r="C11" s="94"/>
      <c r="D11" s="94"/>
      <c r="E11" s="94"/>
      <c r="F11" s="94"/>
      <c r="G11" s="94"/>
      <c r="H11" s="94"/>
      <c r="I11" s="94"/>
    </row>
  </sheetData>
  <sheetProtection/>
  <mergeCells count="5">
    <mergeCell ref="A2:A3"/>
    <mergeCell ref="B2:C2"/>
    <mergeCell ref="F2:G2"/>
    <mergeCell ref="I2:I3"/>
    <mergeCell ref="D2:E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00"/>
  <sheetViews>
    <sheetView zoomScalePageLayoutView="0" workbookViewId="0" topLeftCell="A1">
      <pane xSplit="1" ySplit="2" topLeftCell="B63" activePane="bottomRight" state="frozen"/>
      <selection pane="topLeft" activeCell="A1" sqref="A1"/>
      <selection pane="topRight" activeCell="B1" sqref="B1"/>
      <selection pane="bottomLeft" activeCell="A3" sqref="A3"/>
      <selection pane="bottomRight" activeCell="B97" sqref="B97:B98"/>
    </sheetView>
  </sheetViews>
  <sheetFormatPr defaultColWidth="11.421875" defaultRowHeight="12.75" customHeight="1"/>
  <cols>
    <col min="1" max="1" width="11.7109375" style="319" customWidth="1"/>
    <col min="2" max="2" width="17.57421875" style="319" customWidth="1"/>
    <col min="3" max="3" width="16.140625" style="319" customWidth="1"/>
    <col min="4" max="4" width="39.7109375" style="319" customWidth="1"/>
    <col min="5" max="5" width="14.140625" style="319" customWidth="1"/>
    <col min="6" max="6" width="79.28125" style="319" customWidth="1"/>
    <col min="7" max="16384" width="11.421875" style="319" customWidth="1"/>
  </cols>
  <sheetData>
    <row r="1" spans="1:6" ht="12.75" customHeight="1" hidden="1">
      <c r="A1" s="119" t="s">
        <v>898</v>
      </c>
      <c r="B1" s="119" t="s">
        <v>284</v>
      </c>
      <c r="C1" s="119" t="s">
        <v>285</v>
      </c>
      <c r="D1" s="280"/>
      <c r="E1" s="280"/>
      <c r="F1" s="280"/>
    </row>
    <row r="2" spans="1:6" ht="42.75">
      <c r="A2" s="280" t="s">
        <v>1072</v>
      </c>
      <c r="B2" s="280" t="s">
        <v>1060</v>
      </c>
      <c r="C2" s="280" t="s">
        <v>1061</v>
      </c>
      <c r="D2" s="280" t="s">
        <v>1033</v>
      </c>
      <c r="E2" s="280" t="s">
        <v>1013</v>
      </c>
      <c r="F2" s="280" t="s">
        <v>914</v>
      </c>
    </row>
    <row r="3" spans="1:6" ht="14.25">
      <c r="A3" s="320">
        <v>40909</v>
      </c>
      <c r="B3" s="56">
        <v>3031</v>
      </c>
      <c r="C3" s="57">
        <f>B3*12</f>
        <v>36372</v>
      </c>
      <c r="D3" s="87" t="s">
        <v>276</v>
      </c>
      <c r="E3" s="59">
        <v>40908</v>
      </c>
      <c r="F3" s="321"/>
    </row>
    <row r="4" spans="1:6" ht="14.25">
      <c r="A4" s="320">
        <v>40544</v>
      </c>
      <c r="B4" s="56">
        <v>2946</v>
      </c>
      <c r="C4" s="57">
        <f>B4*12</f>
        <v>35352</v>
      </c>
      <c r="D4" s="58" t="s">
        <v>1034</v>
      </c>
      <c r="E4" s="59">
        <v>40510</v>
      </c>
      <c r="F4" s="322"/>
    </row>
    <row r="5" spans="1:6" ht="14.25">
      <c r="A5" s="320">
        <v>40179</v>
      </c>
      <c r="B5" s="56">
        <v>2885</v>
      </c>
      <c r="C5" s="57">
        <f aca="true" t="shared" si="0" ref="C5:C54">B5*12</f>
        <v>34620</v>
      </c>
      <c r="D5" s="58" t="s">
        <v>1035</v>
      </c>
      <c r="E5" s="59">
        <v>40143</v>
      </c>
      <c r="F5" s="322"/>
    </row>
    <row r="6" spans="1:6" ht="14.25">
      <c r="A6" s="320">
        <v>39814</v>
      </c>
      <c r="B6" s="56">
        <v>2859</v>
      </c>
      <c r="C6" s="57">
        <f t="shared" si="0"/>
        <v>34308</v>
      </c>
      <c r="D6" s="58" t="s">
        <v>1036</v>
      </c>
      <c r="E6" s="59">
        <v>39806</v>
      </c>
      <c r="F6" s="322"/>
    </row>
    <row r="7" spans="1:6" ht="14.25">
      <c r="A7" s="320">
        <v>39448</v>
      </c>
      <c r="B7" s="56">
        <v>2773</v>
      </c>
      <c r="C7" s="57">
        <f t="shared" si="0"/>
        <v>33276</v>
      </c>
      <c r="D7" s="58" t="s">
        <v>1014</v>
      </c>
      <c r="E7" s="59">
        <v>39396</v>
      </c>
      <c r="F7" s="322"/>
    </row>
    <row r="8" spans="1:6" ht="14.25">
      <c r="A8" s="320">
        <v>39083</v>
      </c>
      <c r="B8" s="56">
        <v>2682</v>
      </c>
      <c r="C8" s="57">
        <f t="shared" si="0"/>
        <v>32184</v>
      </c>
      <c r="D8" s="58" t="s">
        <v>1015</v>
      </c>
      <c r="E8" s="59">
        <v>39049</v>
      </c>
      <c r="F8" s="322"/>
    </row>
    <row r="9" spans="1:6" ht="14.25">
      <c r="A9" s="320">
        <v>38718</v>
      </c>
      <c r="B9" s="56">
        <v>2589</v>
      </c>
      <c r="C9" s="57">
        <f t="shared" si="0"/>
        <v>31068</v>
      </c>
      <c r="D9" s="58" t="s">
        <v>1016</v>
      </c>
      <c r="E9" s="59">
        <v>38695</v>
      </c>
      <c r="F9" s="322"/>
    </row>
    <row r="10" spans="1:6" ht="14.25">
      <c r="A10" s="320">
        <v>38353</v>
      </c>
      <c r="B10" s="56">
        <v>2516</v>
      </c>
      <c r="C10" s="57">
        <f t="shared" si="0"/>
        <v>30192</v>
      </c>
      <c r="D10" s="58" t="s">
        <v>1017</v>
      </c>
      <c r="E10" s="59">
        <v>38319</v>
      </c>
      <c r="F10" s="301"/>
    </row>
    <row r="11" spans="1:6" ht="14.25">
      <c r="A11" s="320">
        <v>37987</v>
      </c>
      <c r="B11" s="56">
        <v>2476</v>
      </c>
      <c r="C11" s="57">
        <f t="shared" si="0"/>
        <v>29712</v>
      </c>
      <c r="D11" s="58" t="s">
        <v>1018</v>
      </c>
      <c r="E11" s="59">
        <v>37961</v>
      </c>
      <c r="F11" s="322"/>
    </row>
    <row r="12" spans="1:6" ht="14.25">
      <c r="A12" s="320">
        <v>37622</v>
      </c>
      <c r="B12" s="56">
        <v>2432</v>
      </c>
      <c r="C12" s="57">
        <f t="shared" si="0"/>
        <v>29184</v>
      </c>
      <c r="D12" s="58" t="s">
        <v>1019</v>
      </c>
      <c r="E12" s="59">
        <v>37583</v>
      </c>
      <c r="F12" s="322"/>
    </row>
    <row r="13" spans="1:6" ht="14.25">
      <c r="A13" s="320">
        <v>37257</v>
      </c>
      <c r="B13" s="56">
        <v>2352</v>
      </c>
      <c r="C13" s="57">
        <f t="shared" si="0"/>
        <v>28224</v>
      </c>
      <c r="D13" s="58" t="s">
        <v>1020</v>
      </c>
      <c r="E13" s="59">
        <v>37212</v>
      </c>
      <c r="F13" s="322"/>
    </row>
    <row r="14" spans="1:6" ht="14.25">
      <c r="A14" s="320">
        <v>36892</v>
      </c>
      <c r="B14" s="323">
        <v>14950</v>
      </c>
      <c r="C14" s="323">
        <f t="shared" si="0"/>
        <v>179400</v>
      </c>
      <c r="D14" s="61" t="s">
        <v>1021</v>
      </c>
      <c r="E14" s="62">
        <v>36889</v>
      </c>
      <c r="F14" s="324"/>
    </row>
    <row r="15" spans="1:6" ht="14.25">
      <c r="A15" s="320">
        <v>36526</v>
      </c>
      <c r="B15" s="323">
        <v>14700</v>
      </c>
      <c r="C15" s="323">
        <f t="shared" si="0"/>
        <v>176400</v>
      </c>
      <c r="D15" s="63" t="s">
        <v>1022</v>
      </c>
      <c r="E15" s="64">
        <v>36504</v>
      </c>
      <c r="F15" s="324"/>
    </row>
    <row r="16" spans="1:6" ht="14.25">
      <c r="A16" s="320">
        <v>36161</v>
      </c>
      <c r="B16" s="323">
        <v>14470</v>
      </c>
      <c r="C16" s="323">
        <f t="shared" si="0"/>
        <v>173640</v>
      </c>
      <c r="D16" s="63" t="s">
        <v>1023</v>
      </c>
      <c r="E16" s="64">
        <v>36159</v>
      </c>
      <c r="F16" s="324"/>
    </row>
    <row r="17" spans="1:6" ht="14.25">
      <c r="A17" s="320">
        <v>35796</v>
      </c>
      <c r="B17" s="323">
        <v>14090</v>
      </c>
      <c r="C17" s="323">
        <f t="shared" si="0"/>
        <v>169080</v>
      </c>
      <c r="D17" s="63" t="s">
        <v>1024</v>
      </c>
      <c r="E17" s="64">
        <v>35794</v>
      </c>
      <c r="F17" s="324"/>
    </row>
    <row r="18" spans="1:6" ht="14.25">
      <c r="A18" s="320">
        <v>35431</v>
      </c>
      <c r="B18" s="323">
        <v>13720</v>
      </c>
      <c r="C18" s="323">
        <f t="shared" si="0"/>
        <v>164640</v>
      </c>
      <c r="D18" s="63" t="s">
        <v>1025</v>
      </c>
      <c r="E18" s="64">
        <v>35428</v>
      </c>
      <c r="F18" s="324" t="s">
        <v>978</v>
      </c>
    </row>
    <row r="19" spans="1:7" ht="14.25">
      <c r="A19" s="320">
        <v>35247</v>
      </c>
      <c r="B19" s="323">
        <v>13540</v>
      </c>
      <c r="C19" s="323">
        <f t="shared" si="0"/>
        <v>162480</v>
      </c>
      <c r="D19" s="63" t="s">
        <v>1026</v>
      </c>
      <c r="E19" s="64">
        <v>35064</v>
      </c>
      <c r="F19" s="324"/>
      <c r="G19" s="325"/>
    </row>
    <row r="20" spans="1:7" ht="14.25">
      <c r="A20" s="320">
        <v>35065</v>
      </c>
      <c r="B20" s="323">
        <v>13330</v>
      </c>
      <c r="C20" s="323">
        <f t="shared" si="0"/>
        <v>159960</v>
      </c>
      <c r="D20" s="63" t="s">
        <v>1026</v>
      </c>
      <c r="E20" s="64">
        <v>35064</v>
      </c>
      <c r="F20" s="324"/>
      <c r="G20" s="325"/>
    </row>
    <row r="21" spans="1:7" ht="14.25">
      <c r="A21" s="320">
        <v>34881</v>
      </c>
      <c r="B21" s="323">
        <v>13060</v>
      </c>
      <c r="C21" s="323">
        <f t="shared" si="0"/>
        <v>156720</v>
      </c>
      <c r="D21" s="63" t="s">
        <v>1027</v>
      </c>
      <c r="E21" s="64">
        <v>34697</v>
      </c>
      <c r="F21" s="324"/>
      <c r="G21" s="325"/>
    </row>
    <row r="22" spans="1:6" ht="14.25">
      <c r="A22" s="320">
        <v>34700</v>
      </c>
      <c r="B22" s="323">
        <v>12930</v>
      </c>
      <c r="C22" s="323">
        <f t="shared" si="0"/>
        <v>155160</v>
      </c>
      <c r="D22" s="63" t="s">
        <v>1027</v>
      </c>
      <c r="E22" s="64">
        <v>34697</v>
      </c>
      <c r="F22" s="324"/>
    </row>
    <row r="23" spans="1:6" ht="14.25">
      <c r="A23" s="320">
        <v>34516</v>
      </c>
      <c r="B23" s="323">
        <v>12840</v>
      </c>
      <c r="C23" s="323">
        <f t="shared" si="0"/>
        <v>154080</v>
      </c>
      <c r="D23" s="63" t="s">
        <v>1028</v>
      </c>
      <c r="E23" s="64">
        <v>34320</v>
      </c>
      <c r="F23" s="324"/>
    </row>
    <row r="24" spans="1:6" ht="14.25">
      <c r="A24" s="320">
        <v>34335</v>
      </c>
      <c r="B24" s="323">
        <v>12680</v>
      </c>
      <c r="C24" s="323">
        <f t="shared" si="0"/>
        <v>152160</v>
      </c>
      <c r="D24" s="63" t="s">
        <v>1028</v>
      </c>
      <c r="E24" s="64">
        <v>34320</v>
      </c>
      <c r="F24" s="324"/>
    </row>
    <row r="25" spans="1:6" ht="14.25">
      <c r="A25" s="320">
        <v>34151</v>
      </c>
      <c r="B25" s="323">
        <v>12610</v>
      </c>
      <c r="C25" s="323">
        <f t="shared" si="0"/>
        <v>151320</v>
      </c>
      <c r="D25" s="63" t="s">
        <v>1029</v>
      </c>
      <c r="E25" s="64">
        <v>33968</v>
      </c>
      <c r="F25" s="324"/>
    </row>
    <row r="26" spans="1:6" ht="14.25">
      <c r="A26" s="320">
        <v>33970</v>
      </c>
      <c r="B26" s="323">
        <v>12360</v>
      </c>
      <c r="C26" s="323">
        <f t="shared" si="0"/>
        <v>148320</v>
      </c>
      <c r="D26" s="63" t="s">
        <v>1029</v>
      </c>
      <c r="E26" s="64">
        <v>33968</v>
      </c>
      <c r="F26" s="324"/>
    </row>
    <row r="27" spans="1:6" ht="14.25">
      <c r="A27" s="320">
        <v>33786</v>
      </c>
      <c r="B27" s="323">
        <v>12150</v>
      </c>
      <c r="C27" s="323">
        <f t="shared" si="0"/>
        <v>145800</v>
      </c>
      <c r="D27" s="63" t="s">
        <v>1030</v>
      </c>
      <c r="E27" s="64">
        <v>33603</v>
      </c>
      <c r="F27" s="324"/>
    </row>
    <row r="28" spans="1:6" ht="14.25">
      <c r="A28" s="320">
        <v>33604</v>
      </c>
      <c r="B28" s="323">
        <v>11870</v>
      </c>
      <c r="C28" s="323">
        <f t="shared" si="0"/>
        <v>142440</v>
      </c>
      <c r="D28" s="63" t="s">
        <v>1030</v>
      </c>
      <c r="E28" s="64">
        <v>33603</v>
      </c>
      <c r="F28" s="324"/>
    </row>
    <row r="29" spans="1:6" ht="14.25">
      <c r="A29" s="320">
        <v>33420</v>
      </c>
      <c r="B29" s="323">
        <v>11620</v>
      </c>
      <c r="C29" s="323">
        <f t="shared" si="0"/>
        <v>139440</v>
      </c>
      <c r="D29" s="63" t="s">
        <v>1031</v>
      </c>
      <c r="E29" s="64">
        <v>33239</v>
      </c>
      <c r="F29" s="324"/>
    </row>
    <row r="30" spans="1:6" ht="14.25">
      <c r="A30" s="320">
        <v>33239</v>
      </c>
      <c r="B30" s="323">
        <v>11340</v>
      </c>
      <c r="C30" s="323">
        <f t="shared" si="0"/>
        <v>136080</v>
      </c>
      <c r="D30" s="63" t="s">
        <v>1031</v>
      </c>
      <c r="E30" s="64">
        <v>33239</v>
      </c>
      <c r="F30" s="324"/>
    </row>
    <row r="31" spans="1:6" ht="14.25">
      <c r="A31" s="320">
        <v>33055</v>
      </c>
      <c r="B31" s="323">
        <v>11040</v>
      </c>
      <c r="C31" s="323">
        <f t="shared" si="0"/>
        <v>132480</v>
      </c>
      <c r="D31" s="63" t="s">
        <v>1032</v>
      </c>
      <c r="E31" s="64">
        <v>36163</v>
      </c>
      <c r="F31" s="324"/>
    </row>
    <row r="32" spans="1:6" ht="14.25">
      <c r="A32" s="320">
        <v>32874</v>
      </c>
      <c r="B32" s="323">
        <v>10800</v>
      </c>
      <c r="C32" s="323">
        <f t="shared" si="0"/>
        <v>129600</v>
      </c>
      <c r="D32" s="63" t="s">
        <v>1032</v>
      </c>
      <c r="E32" s="64">
        <v>32876</v>
      </c>
      <c r="F32" s="324"/>
    </row>
    <row r="33" spans="1:6" ht="14.25">
      <c r="A33" s="320">
        <v>32690</v>
      </c>
      <c r="B33" s="323">
        <v>10540</v>
      </c>
      <c r="C33" s="323">
        <f t="shared" si="0"/>
        <v>126480</v>
      </c>
      <c r="D33" s="63" t="s">
        <v>1038</v>
      </c>
      <c r="E33" s="64">
        <v>32690</v>
      </c>
      <c r="F33" s="324"/>
    </row>
    <row r="34" spans="1:6" ht="14.25">
      <c r="A34" s="320">
        <v>32509</v>
      </c>
      <c r="B34" s="323">
        <v>10340</v>
      </c>
      <c r="C34" s="323">
        <f t="shared" si="0"/>
        <v>124080</v>
      </c>
      <c r="D34" s="63" t="s">
        <v>1039</v>
      </c>
      <c r="E34" s="64">
        <v>32508</v>
      </c>
      <c r="F34" s="324"/>
    </row>
    <row r="35" spans="1:6" ht="14.25">
      <c r="A35" s="320">
        <v>32325</v>
      </c>
      <c r="B35" s="323">
        <v>10110</v>
      </c>
      <c r="C35" s="323">
        <f t="shared" si="0"/>
        <v>121320</v>
      </c>
      <c r="D35" s="63" t="s">
        <v>1040</v>
      </c>
      <c r="E35" s="64">
        <v>32141</v>
      </c>
      <c r="F35" s="324"/>
    </row>
    <row r="36" spans="1:6" ht="14.25">
      <c r="A36" s="320">
        <v>32143</v>
      </c>
      <c r="B36" s="323">
        <v>9950</v>
      </c>
      <c r="C36" s="323">
        <f t="shared" si="0"/>
        <v>119400</v>
      </c>
      <c r="D36" s="63" t="s">
        <v>1041</v>
      </c>
      <c r="E36" s="64">
        <v>32141</v>
      </c>
      <c r="F36" s="324"/>
    </row>
    <row r="37" spans="1:6" ht="14.25">
      <c r="A37" s="320">
        <v>31959</v>
      </c>
      <c r="B37" s="323">
        <v>9840</v>
      </c>
      <c r="C37" s="323">
        <f t="shared" si="0"/>
        <v>118080</v>
      </c>
      <c r="D37" s="63" t="s">
        <v>1042</v>
      </c>
      <c r="E37" s="64">
        <v>31778</v>
      </c>
      <c r="F37" s="324"/>
    </row>
    <row r="38" spans="1:6" ht="14.25">
      <c r="A38" s="320">
        <v>31778</v>
      </c>
      <c r="B38" s="323">
        <v>9630</v>
      </c>
      <c r="C38" s="323">
        <f t="shared" si="0"/>
        <v>115560</v>
      </c>
      <c r="D38" s="63" t="s">
        <v>1043</v>
      </c>
      <c r="E38" s="64">
        <v>31778</v>
      </c>
      <c r="F38" s="324"/>
    </row>
    <row r="39" spans="1:6" ht="14.25">
      <c r="A39" s="320">
        <v>31594</v>
      </c>
      <c r="B39" s="323">
        <v>9480</v>
      </c>
      <c r="C39" s="323">
        <f t="shared" si="0"/>
        <v>113760</v>
      </c>
      <c r="D39" s="63" t="s">
        <v>1044</v>
      </c>
      <c r="E39" s="64">
        <v>31413</v>
      </c>
      <c r="F39" s="324"/>
    </row>
    <row r="40" spans="1:6" ht="14.25">
      <c r="A40" s="320">
        <v>31413</v>
      </c>
      <c r="B40" s="323">
        <v>9220</v>
      </c>
      <c r="C40" s="323">
        <f t="shared" si="0"/>
        <v>110640</v>
      </c>
      <c r="D40" s="63" t="s">
        <v>1045</v>
      </c>
      <c r="E40" s="64">
        <v>31413</v>
      </c>
      <c r="F40" s="324"/>
    </row>
    <row r="41" spans="1:6" ht="14.25">
      <c r="A41" s="320">
        <v>31229</v>
      </c>
      <c r="B41" s="323">
        <v>9060</v>
      </c>
      <c r="C41" s="323">
        <f t="shared" si="0"/>
        <v>108720</v>
      </c>
      <c r="D41" s="63" t="s">
        <v>1046</v>
      </c>
      <c r="E41" s="64">
        <v>31045</v>
      </c>
      <c r="F41" s="324"/>
    </row>
    <row r="42" spans="1:6" ht="14.25">
      <c r="A42" s="320">
        <v>31048</v>
      </c>
      <c r="B42" s="323">
        <v>8730</v>
      </c>
      <c r="C42" s="323">
        <f t="shared" si="0"/>
        <v>104760</v>
      </c>
      <c r="D42" s="63" t="s">
        <v>1047</v>
      </c>
      <c r="E42" s="64">
        <v>31045</v>
      </c>
      <c r="F42" s="324"/>
    </row>
    <row r="43" spans="1:6" ht="14.25">
      <c r="A43" s="320">
        <v>30864</v>
      </c>
      <c r="B43" s="323">
        <v>8490</v>
      </c>
      <c r="C43" s="323">
        <f t="shared" si="0"/>
        <v>101880</v>
      </c>
      <c r="D43" s="63" t="s">
        <v>1048</v>
      </c>
      <c r="E43" s="64">
        <v>30863</v>
      </c>
      <c r="F43" s="324"/>
    </row>
    <row r="44" spans="1:6" ht="14.25">
      <c r="A44" s="320">
        <v>30682</v>
      </c>
      <c r="B44" s="323">
        <v>8110</v>
      </c>
      <c r="C44" s="323">
        <f t="shared" si="0"/>
        <v>97320</v>
      </c>
      <c r="D44" s="63" t="s">
        <v>1049</v>
      </c>
      <c r="E44" s="64">
        <v>30681</v>
      </c>
      <c r="F44" s="324"/>
    </row>
    <row r="45" spans="1:6" ht="14.25">
      <c r="A45" s="320">
        <v>30498</v>
      </c>
      <c r="B45" s="323">
        <v>7870</v>
      </c>
      <c r="C45" s="323">
        <f t="shared" si="0"/>
        <v>94440</v>
      </c>
      <c r="D45" s="63" t="s">
        <v>1050</v>
      </c>
      <c r="E45" s="64">
        <v>30496</v>
      </c>
      <c r="F45" s="324"/>
    </row>
    <row r="46" spans="1:6" ht="14.25">
      <c r="A46" s="320">
        <v>30317</v>
      </c>
      <c r="B46" s="323">
        <v>7410</v>
      </c>
      <c r="C46" s="323">
        <f t="shared" si="0"/>
        <v>88920</v>
      </c>
      <c r="D46" s="63" t="s">
        <v>1051</v>
      </c>
      <c r="E46" s="64">
        <v>30314</v>
      </c>
      <c r="F46" s="324"/>
    </row>
    <row r="47" spans="1:6" ht="14.25">
      <c r="A47" s="320">
        <v>30133</v>
      </c>
      <c r="B47" s="323">
        <v>7080</v>
      </c>
      <c r="C47" s="323">
        <f t="shared" si="0"/>
        <v>84960</v>
      </c>
      <c r="D47" s="63" t="s">
        <v>1052</v>
      </c>
      <c r="E47" s="64">
        <v>30132</v>
      </c>
      <c r="F47" s="324"/>
    </row>
    <row r="48" spans="1:6" ht="14.25">
      <c r="A48" s="320">
        <v>29952</v>
      </c>
      <c r="B48" s="323">
        <v>6590</v>
      </c>
      <c r="C48" s="323">
        <f t="shared" si="0"/>
        <v>79080</v>
      </c>
      <c r="D48" s="63" t="s">
        <v>1053</v>
      </c>
      <c r="E48" s="64">
        <v>29951</v>
      </c>
      <c r="F48" s="324" t="s">
        <v>1011</v>
      </c>
    </row>
    <row r="49" spans="1:6" ht="14.25">
      <c r="A49" s="320">
        <v>29587</v>
      </c>
      <c r="B49" s="323">
        <v>5730</v>
      </c>
      <c r="C49" s="323">
        <f t="shared" si="0"/>
        <v>68760</v>
      </c>
      <c r="D49" s="63" t="s">
        <v>1054</v>
      </c>
      <c r="E49" s="64">
        <v>29583</v>
      </c>
      <c r="F49" s="324"/>
    </row>
    <row r="50" spans="1:6" ht="14.25">
      <c r="A50" s="320">
        <v>29221</v>
      </c>
      <c r="B50" s="323">
        <v>5010</v>
      </c>
      <c r="C50" s="323">
        <f t="shared" si="0"/>
        <v>60120</v>
      </c>
      <c r="D50" s="63" t="s">
        <v>1055</v>
      </c>
      <c r="E50" s="64">
        <v>29218</v>
      </c>
      <c r="F50" s="324"/>
    </row>
    <row r="51" spans="1:6" ht="14.25">
      <c r="A51" s="320">
        <v>28856</v>
      </c>
      <c r="B51" s="323">
        <v>4470</v>
      </c>
      <c r="C51" s="323">
        <f t="shared" si="0"/>
        <v>53640</v>
      </c>
      <c r="D51" s="63" t="s">
        <v>1056</v>
      </c>
      <c r="E51" s="64">
        <v>28852</v>
      </c>
      <c r="F51" s="324"/>
    </row>
    <row r="52" spans="1:6" ht="14.25">
      <c r="A52" s="320">
        <v>28491</v>
      </c>
      <c r="B52" s="323">
        <v>4000</v>
      </c>
      <c r="C52" s="323">
        <f t="shared" si="0"/>
        <v>48000</v>
      </c>
      <c r="D52" s="63" t="s">
        <v>1057</v>
      </c>
      <c r="E52" s="64">
        <v>28487</v>
      </c>
      <c r="F52" s="324"/>
    </row>
    <row r="53" spans="1:6" ht="14.25">
      <c r="A53" s="320">
        <v>28126</v>
      </c>
      <c r="B53" s="323">
        <v>3610</v>
      </c>
      <c r="C53" s="323">
        <f t="shared" si="0"/>
        <v>43320</v>
      </c>
      <c r="D53" s="63" t="s">
        <v>1058</v>
      </c>
      <c r="E53" s="64">
        <v>28124</v>
      </c>
      <c r="F53" s="324"/>
    </row>
    <row r="54" spans="1:6" ht="14.25">
      <c r="A54" s="320">
        <v>27760</v>
      </c>
      <c r="B54" s="323">
        <v>3160</v>
      </c>
      <c r="C54" s="323">
        <f t="shared" si="0"/>
        <v>37920</v>
      </c>
      <c r="D54" s="63" t="s">
        <v>1059</v>
      </c>
      <c r="E54" s="64">
        <v>27758</v>
      </c>
      <c r="F54" s="322"/>
    </row>
    <row r="55" spans="1:6" ht="14.25">
      <c r="A55" s="320">
        <v>27395</v>
      </c>
      <c r="B55" s="323">
        <v>2750</v>
      </c>
      <c r="C55" s="323">
        <v>33000</v>
      </c>
      <c r="D55" s="66" t="s">
        <v>1037</v>
      </c>
      <c r="E55" s="67">
        <v>27394</v>
      </c>
      <c r="F55" s="322"/>
    </row>
    <row r="56" spans="1:6" ht="14.25">
      <c r="A56" s="320">
        <v>27030</v>
      </c>
      <c r="B56" s="323">
        <v>2320</v>
      </c>
      <c r="C56" s="323">
        <v>27840</v>
      </c>
      <c r="D56" s="66" t="s">
        <v>1138</v>
      </c>
      <c r="E56" s="67">
        <v>27028</v>
      </c>
      <c r="F56" s="322"/>
    </row>
    <row r="57" spans="1:6" ht="14.25">
      <c r="A57" s="320">
        <v>26665</v>
      </c>
      <c r="B57" s="323">
        <v>2040</v>
      </c>
      <c r="C57" s="323">
        <v>24480</v>
      </c>
      <c r="D57" s="66" t="s">
        <v>1139</v>
      </c>
      <c r="E57" s="67">
        <v>26663</v>
      </c>
      <c r="F57" s="322"/>
    </row>
    <row r="58" spans="1:6" ht="14.25">
      <c r="A58" s="320">
        <v>26299</v>
      </c>
      <c r="B58" s="323">
        <v>1830</v>
      </c>
      <c r="C58" s="323">
        <v>21960</v>
      </c>
      <c r="D58" s="66" t="s">
        <v>1140</v>
      </c>
      <c r="E58" s="67">
        <v>26298</v>
      </c>
      <c r="F58" s="322"/>
    </row>
    <row r="59" spans="1:6" ht="14.25">
      <c r="A59" s="320">
        <v>25934</v>
      </c>
      <c r="B59" s="323">
        <v>1650</v>
      </c>
      <c r="C59" s="323">
        <v>19800</v>
      </c>
      <c r="D59" s="66" t="s">
        <v>1141</v>
      </c>
      <c r="E59" s="67">
        <v>25925</v>
      </c>
      <c r="F59" s="322"/>
    </row>
    <row r="60" spans="1:6" ht="14.25">
      <c r="A60" s="320">
        <v>25569</v>
      </c>
      <c r="B60" s="323">
        <v>1500</v>
      </c>
      <c r="C60" s="323">
        <v>18000</v>
      </c>
      <c r="D60" s="66" t="s">
        <v>1142</v>
      </c>
      <c r="E60" s="67">
        <v>25568</v>
      </c>
      <c r="F60" s="322"/>
    </row>
    <row r="61" spans="1:6" ht="14.25">
      <c r="A61" s="320">
        <v>25204</v>
      </c>
      <c r="B61" s="323">
        <v>1360</v>
      </c>
      <c r="C61" s="323">
        <v>16320</v>
      </c>
      <c r="D61" s="66" t="s">
        <v>1143</v>
      </c>
      <c r="E61" s="67">
        <v>25203</v>
      </c>
      <c r="F61" s="322"/>
    </row>
    <row r="62" spans="1:6" ht="14.25">
      <c r="A62" s="320">
        <v>24838</v>
      </c>
      <c r="B62" s="323">
        <v>1200</v>
      </c>
      <c r="C62" s="323">
        <v>14400</v>
      </c>
      <c r="D62" s="66" t="s">
        <v>1144</v>
      </c>
      <c r="E62" s="67">
        <v>24836</v>
      </c>
      <c r="F62" s="322"/>
    </row>
    <row r="63" spans="1:6" ht="14.25">
      <c r="A63" s="320">
        <v>24473</v>
      </c>
      <c r="B63" s="323">
        <v>1140</v>
      </c>
      <c r="C63" s="323">
        <v>13680</v>
      </c>
      <c r="D63" s="66" t="s">
        <v>1145</v>
      </c>
      <c r="E63" s="67">
        <v>24469</v>
      </c>
      <c r="F63" s="322"/>
    </row>
    <row r="64" spans="1:6" ht="14.25">
      <c r="A64" s="320">
        <v>24108</v>
      </c>
      <c r="B64" s="323">
        <v>1080</v>
      </c>
      <c r="C64" s="323">
        <v>12960</v>
      </c>
      <c r="D64" s="66" t="s">
        <v>0</v>
      </c>
      <c r="E64" s="67">
        <v>24106</v>
      </c>
      <c r="F64" s="322"/>
    </row>
    <row r="65" spans="1:6" ht="14.25">
      <c r="A65" s="320">
        <v>23743</v>
      </c>
      <c r="B65" s="323">
        <v>1020</v>
      </c>
      <c r="C65" s="323">
        <v>12240</v>
      </c>
      <c r="D65" s="66" t="s">
        <v>1</v>
      </c>
      <c r="E65" s="67">
        <v>23738</v>
      </c>
      <c r="F65" s="322"/>
    </row>
    <row r="66" spans="1:6" ht="14.25">
      <c r="A66" s="320">
        <v>23377</v>
      </c>
      <c r="B66" s="323">
        <v>950</v>
      </c>
      <c r="C66" s="323">
        <v>11400</v>
      </c>
      <c r="D66" s="66" t="s">
        <v>2</v>
      </c>
      <c r="E66" s="67">
        <v>23374</v>
      </c>
      <c r="F66" s="322"/>
    </row>
    <row r="67" spans="1:6" ht="14.25">
      <c r="A67" s="320">
        <v>23012</v>
      </c>
      <c r="B67" s="323">
        <v>870</v>
      </c>
      <c r="C67" s="323">
        <v>10440</v>
      </c>
      <c r="D67" s="66" t="s">
        <v>3</v>
      </c>
      <c r="E67" s="67">
        <v>23007</v>
      </c>
      <c r="F67" s="322"/>
    </row>
    <row r="68" spans="1:6" ht="14.25">
      <c r="A68" s="320">
        <v>22647</v>
      </c>
      <c r="B68" s="323">
        <v>800</v>
      </c>
      <c r="C68" s="323">
        <v>9600</v>
      </c>
      <c r="D68" s="66" t="s">
        <v>4</v>
      </c>
      <c r="E68" s="67">
        <v>22645</v>
      </c>
      <c r="F68" s="324" t="s">
        <v>1010</v>
      </c>
    </row>
    <row r="69" spans="1:6" ht="14.25">
      <c r="A69" s="320">
        <v>22372</v>
      </c>
      <c r="B69" s="323">
        <v>700</v>
      </c>
      <c r="C69" s="323">
        <v>8400</v>
      </c>
      <c r="D69" s="66" t="s">
        <v>5</v>
      </c>
      <c r="E69" s="67">
        <v>22330</v>
      </c>
      <c r="F69" s="322"/>
    </row>
    <row r="70" spans="1:6" ht="14.25">
      <c r="A70" s="320">
        <v>22282</v>
      </c>
      <c r="B70" s="323">
        <v>600</v>
      </c>
      <c r="C70" s="323">
        <v>7200</v>
      </c>
      <c r="D70" s="66" t="s">
        <v>6</v>
      </c>
      <c r="E70" s="67">
        <v>22097</v>
      </c>
      <c r="F70" s="322"/>
    </row>
    <row r="71" spans="1:6" ht="14.25">
      <c r="A71" s="320">
        <v>22098</v>
      </c>
      <c r="B71" s="323">
        <v>590</v>
      </c>
      <c r="C71" s="323">
        <v>7080</v>
      </c>
      <c r="D71" s="66" t="s">
        <v>6</v>
      </c>
      <c r="E71" s="67">
        <v>22097</v>
      </c>
      <c r="F71" s="322"/>
    </row>
    <row r="72" spans="1:6" ht="14.25">
      <c r="A72" s="320">
        <v>21916</v>
      </c>
      <c r="B72" s="323">
        <v>550</v>
      </c>
      <c r="C72" s="323">
        <v>6600</v>
      </c>
      <c r="D72" s="66" t="s">
        <v>8</v>
      </c>
      <c r="E72" s="67">
        <v>21553</v>
      </c>
      <c r="F72" s="322" t="s">
        <v>7</v>
      </c>
    </row>
    <row r="73" spans="1:6" ht="14.25">
      <c r="A73" s="320">
        <v>21551</v>
      </c>
      <c r="B73" s="323">
        <v>55000</v>
      </c>
      <c r="C73" s="323">
        <v>660000</v>
      </c>
      <c r="D73" s="66" t="s">
        <v>8</v>
      </c>
      <c r="E73" s="67">
        <v>21553</v>
      </c>
      <c r="F73" s="322"/>
    </row>
    <row r="74" spans="1:6" ht="14.25">
      <c r="A74" s="320">
        <v>21186</v>
      </c>
      <c r="B74" s="323">
        <v>50000</v>
      </c>
      <c r="C74" s="323">
        <v>600000</v>
      </c>
      <c r="D74" s="66" t="s">
        <v>9</v>
      </c>
      <c r="E74" s="67">
        <v>21182</v>
      </c>
      <c r="F74" s="322"/>
    </row>
    <row r="75" spans="1:6" ht="14.25">
      <c r="A75" s="320">
        <v>20363</v>
      </c>
      <c r="B75" s="323">
        <v>44000</v>
      </c>
      <c r="C75" s="323">
        <v>528000</v>
      </c>
      <c r="D75" s="66" t="s">
        <v>10</v>
      </c>
      <c r="E75" s="67">
        <v>20362</v>
      </c>
      <c r="F75" s="322"/>
    </row>
    <row r="76" spans="1:6" ht="14.25">
      <c r="A76" s="320">
        <v>19085</v>
      </c>
      <c r="B76" s="323">
        <v>38000</v>
      </c>
      <c r="C76" s="323">
        <v>456000</v>
      </c>
      <c r="D76" s="66" t="s">
        <v>11</v>
      </c>
      <c r="E76" s="67">
        <v>19099</v>
      </c>
      <c r="F76" s="322"/>
    </row>
    <row r="77" spans="1:6" ht="14.25">
      <c r="A77" s="320">
        <v>18902</v>
      </c>
      <c r="B77" s="323">
        <v>34000</v>
      </c>
      <c r="C77" s="323">
        <v>408000</v>
      </c>
      <c r="D77" s="66" t="s">
        <v>18</v>
      </c>
      <c r="E77" s="67">
        <v>18898</v>
      </c>
      <c r="F77" s="322" t="s">
        <v>19</v>
      </c>
    </row>
    <row r="78" spans="1:6" ht="14.25">
      <c r="A78" s="320">
        <v>18629</v>
      </c>
      <c r="B78" s="323">
        <v>27000</v>
      </c>
      <c r="C78" s="323">
        <v>324000</v>
      </c>
      <c r="D78" s="66" t="s">
        <v>17</v>
      </c>
      <c r="E78" s="67">
        <v>18628</v>
      </c>
      <c r="F78" s="322"/>
    </row>
    <row r="79" spans="1:6" ht="14.25">
      <c r="A79" s="320">
        <v>17958</v>
      </c>
      <c r="B79" s="323">
        <v>22000</v>
      </c>
      <c r="C79" s="323">
        <v>264000</v>
      </c>
      <c r="D79" s="66" t="s">
        <v>16</v>
      </c>
      <c r="E79" s="67">
        <v>17954</v>
      </c>
      <c r="F79" s="322"/>
    </row>
    <row r="80" spans="1:6" ht="14.25">
      <c r="A80" s="320">
        <v>17593</v>
      </c>
      <c r="B80" s="323">
        <v>19000</v>
      </c>
      <c r="C80" s="323">
        <v>228000</v>
      </c>
      <c r="D80" s="66" t="s">
        <v>14</v>
      </c>
      <c r="E80" s="67">
        <v>17595</v>
      </c>
      <c r="F80" s="322"/>
    </row>
    <row r="81" spans="1:6" ht="14.25">
      <c r="A81" s="320">
        <v>17441</v>
      </c>
      <c r="B81" s="323">
        <v>17000</v>
      </c>
      <c r="C81" s="323">
        <v>204000</v>
      </c>
      <c r="D81" s="66" t="s">
        <v>13</v>
      </c>
      <c r="E81" s="67">
        <v>17435</v>
      </c>
      <c r="F81" s="322"/>
    </row>
    <row r="82" spans="1:6" ht="14.25">
      <c r="A82" s="320">
        <v>17076</v>
      </c>
      <c r="B82" s="323">
        <v>12500</v>
      </c>
      <c r="C82" s="323">
        <v>150000</v>
      </c>
      <c r="D82" s="66" t="s">
        <v>12</v>
      </c>
      <c r="E82" s="67">
        <v>17083</v>
      </c>
      <c r="F82" s="322"/>
    </row>
    <row r="83" spans="1:6" ht="14.25">
      <c r="A83" s="320">
        <v>16984</v>
      </c>
      <c r="B83" s="323">
        <v>10000</v>
      </c>
      <c r="C83" s="323">
        <v>120000</v>
      </c>
      <c r="D83" s="68" t="s">
        <v>15</v>
      </c>
      <c r="E83" s="67">
        <v>16716</v>
      </c>
      <c r="F83" s="322"/>
    </row>
    <row r="84" spans="1:6" ht="14.25">
      <c r="A84" s="320">
        <v>16528</v>
      </c>
      <c r="B84" s="69"/>
      <c r="C84" s="323">
        <v>120000</v>
      </c>
      <c r="D84" s="66" t="s">
        <v>1002</v>
      </c>
      <c r="E84" s="66"/>
      <c r="F84" s="322"/>
    </row>
    <row r="85" spans="1:6" ht="14.25">
      <c r="A85" s="320">
        <v>16316</v>
      </c>
      <c r="B85" s="69"/>
      <c r="C85" s="323">
        <v>60000</v>
      </c>
      <c r="D85" s="66" t="s">
        <v>1003</v>
      </c>
      <c r="E85" s="66"/>
      <c r="F85" s="322"/>
    </row>
    <row r="86" spans="1:6" ht="14.25">
      <c r="A86" s="320">
        <v>16072</v>
      </c>
      <c r="B86" s="69"/>
      <c r="C86" s="323">
        <v>48000</v>
      </c>
      <c r="D86" s="66" t="s">
        <v>1004</v>
      </c>
      <c r="E86" s="66"/>
      <c r="F86" s="322"/>
    </row>
    <row r="87" spans="1:6" ht="14.25">
      <c r="A87" s="320">
        <v>15342</v>
      </c>
      <c r="B87" s="69"/>
      <c r="C87" s="323">
        <v>42000</v>
      </c>
      <c r="D87" s="66" t="s">
        <v>1004</v>
      </c>
      <c r="E87" s="66"/>
      <c r="F87" s="322"/>
    </row>
    <row r="88" spans="1:6" ht="14.25">
      <c r="A88" s="320">
        <v>15067</v>
      </c>
      <c r="B88" s="69"/>
      <c r="C88" s="323">
        <v>30000</v>
      </c>
      <c r="D88" s="66" t="s">
        <v>1005</v>
      </c>
      <c r="E88" s="66"/>
      <c r="F88" s="322"/>
    </row>
    <row r="89" spans="1:6" ht="14.25">
      <c r="A89" s="320">
        <v>14062</v>
      </c>
      <c r="B89" s="69"/>
      <c r="C89" s="323">
        <v>18000</v>
      </c>
      <c r="D89" s="66" t="s">
        <v>1006</v>
      </c>
      <c r="E89" s="66"/>
      <c r="F89" s="322"/>
    </row>
    <row r="90" spans="1:6" ht="14.25">
      <c r="A90" s="320">
        <v>13516</v>
      </c>
      <c r="B90" s="69"/>
      <c r="C90" s="323">
        <v>15000</v>
      </c>
      <c r="D90" s="66" t="s">
        <v>1007</v>
      </c>
      <c r="E90" s="66"/>
      <c r="F90" s="322"/>
    </row>
    <row r="91" spans="1:6" ht="14.25">
      <c r="A91" s="320">
        <v>13150</v>
      </c>
      <c r="B91" s="69"/>
      <c r="C91" s="323">
        <v>12000</v>
      </c>
      <c r="D91" s="66" t="s">
        <v>1008</v>
      </c>
      <c r="E91" s="66"/>
      <c r="F91" s="322"/>
    </row>
    <row r="92" spans="1:6" ht="14.25">
      <c r="A92" s="320">
        <v>11140</v>
      </c>
      <c r="B92" s="69"/>
      <c r="C92" s="323">
        <v>10800</v>
      </c>
      <c r="D92" s="66" t="s">
        <v>1009</v>
      </c>
      <c r="E92" s="66"/>
      <c r="F92" s="322"/>
    </row>
    <row r="93" ht="12.75">
      <c r="E93" s="5"/>
    </row>
    <row r="94" spans="2:5" ht="14.25">
      <c r="B94" s="315" t="s">
        <v>1064</v>
      </c>
      <c r="E94" s="5"/>
    </row>
    <row r="95" spans="2:5" ht="14.25">
      <c r="B95" s="322" t="s">
        <v>20</v>
      </c>
      <c r="E95" s="5"/>
    </row>
    <row r="96" spans="2:5" ht="14.25">
      <c r="B96" s="322"/>
      <c r="E96" s="5"/>
    </row>
    <row r="97" spans="2:5" ht="14.25">
      <c r="B97" s="315"/>
      <c r="E97" s="5"/>
    </row>
    <row r="98" ht="12.75" customHeight="1">
      <c r="B98" s="324"/>
    </row>
    <row r="99" ht="12.75" customHeight="1">
      <c r="B99" s="324"/>
    </row>
    <row r="100" ht="12.75" customHeight="1">
      <c r="B100" s="322"/>
    </row>
  </sheetData>
  <sheetProtection/>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36"/>
  <sheetViews>
    <sheetView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A33" sqref="A33:IV33"/>
    </sheetView>
  </sheetViews>
  <sheetFormatPr defaultColWidth="9.140625" defaultRowHeight="15" customHeight="1"/>
  <cols>
    <col min="1" max="1" width="11.7109375" style="105" customWidth="1"/>
    <col min="2" max="2" width="15.7109375" style="105" customWidth="1"/>
    <col min="3" max="3" width="82.140625" style="105" customWidth="1"/>
    <col min="4" max="4" width="36.140625" style="105" customWidth="1"/>
    <col min="5" max="16384" width="9.140625" style="105" customWidth="1"/>
  </cols>
  <sheetData>
    <row r="1" spans="1:2" ht="15" customHeight="1" hidden="1">
      <c r="A1" s="105" t="s">
        <v>286</v>
      </c>
      <c r="B1" s="105" t="s">
        <v>326</v>
      </c>
    </row>
    <row r="2" spans="1:4" s="178" customFormat="1" ht="15" customHeight="1">
      <c r="A2" s="387" t="s">
        <v>1072</v>
      </c>
      <c r="B2" s="265" t="s">
        <v>1090</v>
      </c>
      <c r="C2" s="384" t="s">
        <v>1068</v>
      </c>
      <c r="D2" s="362" t="s">
        <v>914</v>
      </c>
    </row>
    <row r="3" spans="1:4" s="178" customFormat="1" ht="15" customHeight="1">
      <c r="A3" s="387"/>
      <c r="B3" s="193" t="s">
        <v>108</v>
      </c>
      <c r="C3" s="384"/>
      <c r="D3" s="362"/>
    </row>
    <row r="4" spans="1:4" ht="15" customHeight="1">
      <c r="A4" s="33">
        <v>40634</v>
      </c>
      <c r="B4" s="109">
        <v>0.003</v>
      </c>
      <c r="C4" s="103" t="s">
        <v>167</v>
      </c>
      <c r="D4" s="151"/>
    </row>
    <row r="5" spans="1:4" ht="15" customHeight="1">
      <c r="A5" s="33">
        <v>40087</v>
      </c>
      <c r="B5" s="109">
        <v>0.004</v>
      </c>
      <c r="C5" s="112" t="s">
        <v>112</v>
      </c>
      <c r="D5" s="111"/>
    </row>
    <row r="6" spans="1:4" ht="15" customHeight="1">
      <c r="A6" s="33">
        <v>39995</v>
      </c>
      <c r="B6" s="109">
        <v>0.003</v>
      </c>
      <c r="C6" s="112" t="s">
        <v>112</v>
      </c>
      <c r="D6" s="111"/>
    </row>
    <row r="7" spans="1:4" ht="15" customHeight="1">
      <c r="A7" s="33">
        <v>39904</v>
      </c>
      <c r="B7" s="109">
        <v>0.002</v>
      </c>
      <c r="C7" s="112" t="s">
        <v>113</v>
      </c>
      <c r="D7" s="111"/>
    </row>
    <row r="8" spans="1:4" ht="15" customHeight="1">
      <c r="A8" s="33">
        <v>39630</v>
      </c>
      <c r="B8" s="109">
        <v>0.001</v>
      </c>
      <c r="C8" s="103" t="s">
        <v>114</v>
      </c>
      <c r="D8" s="111"/>
    </row>
    <row r="9" spans="1:4" ht="15" customHeight="1">
      <c r="A9" s="33">
        <v>38899</v>
      </c>
      <c r="B9" s="152">
        <v>0.0015</v>
      </c>
      <c r="C9" s="103" t="s">
        <v>115</v>
      </c>
      <c r="D9" s="111"/>
    </row>
    <row r="10" spans="1:4" ht="15" customHeight="1">
      <c r="A10" s="33">
        <v>38718</v>
      </c>
      <c r="B10" s="152">
        <v>0.0025</v>
      </c>
      <c r="C10" s="103" t="s">
        <v>116</v>
      </c>
      <c r="D10" s="111"/>
    </row>
    <row r="11" spans="1:4" ht="15" customHeight="1">
      <c r="A11" s="33">
        <v>38443</v>
      </c>
      <c r="B11" s="152">
        <v>0.0034999999999999996</v>
      </c>
      <c r="C11" s="103" t="s">
        <v>117</v>
      </c>
      <c r="D11" s="111"/>
    </row>
    <row r="12" spans="1:4" ht="15" customHeight="1">
      <c r="A12" s="33">
        <v>37865</v>
      </c>
      <c r="B12" s="152">
        <v>0.0045000000000000005</v>
      </c>
      <c r="C12" s="112" t="s">
        <v>432</v>
      </c>
      <c r="D12" s="111"/>
    </row>
    <row r="13" spans="1:4" ht="15" customHeight="1">
      <c r="A13" s="33">
        <v>37622</v>
      </c>
      <c r="B13" s="152">
        <v>0.0034999999999999996</v>
      </c>
      <c r="C13" s="112"/>
      <c r="D13" s="111"/>
    </row>
    <row r="14" spans="1:4" ht="15" customHeight="1">
      <c r="A14" s="33">
        <v>37438</v>
      </c>
      <c r="B14" s="152">
        <v>0.003</v>
      </c>
      <c r="C14" s="112"/>
      <c r="D14" s="111"/>
    </row>
    <row r="15" spans="1:4" ht="15" customHeight="1">
      <c r="A15" s="33">
        <v>37257</v>
      </c>
      <c r="B15" s="152">
        <v>0.002</v>
      </c>
      <c r="C15" s="112"/>
      <c r="D15" s="111"/>
    </row>
    <row r="16" spans="1:4" ht="15" customHeight="1">
      <c r="A16" s="33">
        <v>36892</v>
      </c>
      <c r="B16" s="153">
        <v>0.001</v>
      </c>
      <c r="C16" s="144"/>
      <c r="D16" s="100" t="s">
        <v>972</v>
      </c>
    </row>
    <row r="17" spans="1:4" ht="15" customHeight="1">
      <c r="A17" s="33">
        <v>36708</v>
      </c>
      <c r="B17" s="153">
        <v>0.0015</v>
      </c>
      <c r="C17" s="143" t="s">
        <v>56</v>
      </c>
      <c r="D17" s="100"/>
    </row>
    <row r="18" spans="1:4" ht="15" customHeight="1">
      <c r="A18" s="33">
        <v>36342</v>
      </c>
      <c r="B18" s="153">
        <v>0.002</v>
      </c>
      <c r="C18" s="143" t="s">
        <v>57</v>
      </c>
      <c r="D18" s="100"/>
    </row>
    <row r="19" spans="1:4" ht="15" customHeight="1">
      <c r="A19" s="33">
        <v>35247</v>
      </c>
      <c r="B19" s="153">
        <v>0.0025</v>
      </c>
      <c r="C19" s="143" t="s">
        <v>111</v>
      </c>
      <c r="D19" s="100"/>
    </row>
    <row r="20" spans="1:4" ht="15" customHeight="1">
      <c r="A20" s="33">
        <v>33970</v>
      </c>
      <c r="B20" s="153">
        <v>0.0034999999999999996</v>
      </c>
      <c r="C20" s="143" t="s">
        <v>118</v>
      </c>
      <c r="D20" s="100"/>
    </row>
    <row r="21" spans="1:4" ht="15" customHeight="1">
      <c r="A21" s="33">
        <v>32874</v>
      </c>
      <c r="B21" s="153">
        <v>0.0015</v>
      </c>
      <c r="C21" s="143" t="s">
        <v>55</v>
      </c>
      <c r="D21" s="100"/>
    </row>
    <row r="22" spans="1:4" ht="15" customHeight="1">
      <c r="A22" s="33">
        <v>32509</v>
      </c>
      <c r="B22" s="154">
        <v>0.0024</v>
      </c>
      <c r="C22" s="143" t="s">
        <v>54</v>
      </c>
      <c r="D22" s="100"/>
    </row>
    <row r="23" spans="1:4" ht="15" customHeight="1">
      <c r="A23" s="33">
        <v>32143</v>
      </c>
      <c r="B23" s="154">
        <v>0.0028000000000000004</v>
      </c>
      <c r="C23" s="143" t="s">
        <v>937</v>
      </c>
      <c r="D23" s="100"/>
    </row>
    <row r="24" spans="1:4" ht="15" customHeight="1">
      <c r="A24" s="33">
        <v>30956</v>
      </c>
      <c r="B24" s="154">
        <v>0.0034999999999999996</v>
      </c>
      <c r="C24" s="155" t="s">
        <v>119</v>
      </c>
      <c r="D24" s="100"/>
    </row>
    <row r="25" spans="1:4" ht="15" customHeight="1">
      <c r="A25" s="33">
        <v>27851</v>
      </c>
      <c r="B25" s="154">
        <v>0.0025</v>
      </c>
      <c r="C25" s="143" t="s">
        <v>53</v>
      </c>
      <c r="D25" s="100"/>
    </row>
    <row r="26" spans="1:4" ht="15" customHeight="1">
      <c r="A26" s="33">
        <v>27576</v>
      </c>
      <c r="B26" s="154">
        <v>0.002</v>
      </c>
      <c r="C26" s="143" t="s">
        <v>52</v>
      </c>
      <c r="D26" s="100"/>
    </row>
    <row r="27" spans="1:3" ht="15" customHeight="1">
      <c r="A27" s="33">
        <v>27030</v>
      </c>
      <c r="B27" s="152">
        <v>0.0005</v>
      </c>
      <c r="C27" s="105" t="s">
        <v>110</v>
      </c>
    </row>
    <row r="28" spans="1:2" ht="15" customHeight="1">
      <c r="A28" s="104"/>
      <c r="B28" s="152"/>
    </row>
    <row r="29" ht="15" customHeight="1">
      <c r="B29" s="147" t="s">
        <v>316</v>
      </c>
    </row>
    <row r="30" ht="15" customHeight="1">
      <c r="B30" s="149" t="s">
        <v>58</v>
      </c>
    </row>
    <row r="31" ht="15" customHeight="1">
      <c r="B31" s="149" t="s">
        <v>109</v>
      </c>
    </row>
    <row r="32" ht="15" customHeight="1">
      <c r="B32" s="149"/>
    </row>
    <row r="33" ht="15" customHeight="1">
      <c r="B33" s="156" t="s">
        <v>318</v>
      </c>
    </row>
    <row r="34" ht="15" customHeight="1">
      <c r="B34" s="105" t="s">
        <v>261</v>
      </c>
    </row>
    <row r="35" ht="15" customHeight="1">
      <c r="B35" s="149" t="s">
        <v>46</v>
      </c>
    </row>
    <row r="36" ht="15" customHeight="1">
      <c r="B36" s="148" t="s">
        <v>47</v>
      </c>
    </row>
  </sheetData>
  <sheetProtection/>
  <mergeCells count="3">
    <mergeCell ref="C2:C3"/>
    <mergeCell ref="D2:D3"/>
    <mergeCell ref="A2:A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P41"/>
  <sheetViews>
    <sheetView zoomScalePageLayoutView="0" workbookViewId="0" topLeftCell="A1">
      <pane xSplit="1" ySplit="4" topLeftCell="B11" activePane="bottomRight" state="frozen"/>
      <selection pane="topLeft" activeCell="A1" sqref="A1"/>
      <selection pane="topRight" activeCell="B1" sqref="B1"/>
      <selection pane="bottomLeft" activeCell="A2" sqref="A2"/>
      <selection pane="bottomRight" activeCell="J15" sqref="J15"/>
    </sheetView>
  </sheetViews>
  <sheetFormatPr defaultColWidth="9.140625" defaultRowHeight="15" customHeight="1"/>
  <cols>
    <col min="1" max="1" width="11.7109375" style="105" customWidth="1"/>
    <col min="2" max="2" width="10.421875" style="105" customWidth="1"/>
    <col min="3" max="3" width="12.7109375" style="105" customWidth="1"/>
    <col min="4" max="14" width="15.7109375" style="105" customWidth="1"/>
    <col min="15" max="15" width="38.7109375" style="105" customWidth="1"/>
    <col min="16" max="16" width="67.8515625" style="105" customWidth="1"/>
    <col min="17" max="16384" width="9.140625" style="105" customWidth="1"/>
  </cols>
  <sheetData>
    <row r="1" spans="1:14" ht="15" customHeight="1" hidden="1">
      <c r="A1" t="s">
        <v>286</v>
      </c>
      <c r="I1" t="s">
        <v>901</v>
      </c>
      <c r="J1" t="s">
        <v>900</v>
      </c>
      <c r="K1" t="s">
        <v>512</v>
      </c>
      <c r="L1" t="s">
        <v>513</v>
      </c>
      <c r="M1" t="s">
        <v>334</v>
      </c>
      <c r="N1" t="s">
        <v>335</v>
      </c>
    </row>
    <row r="2" spans="1:16" s="178" customFormat="1" ht="15" customHeight="1">
      <c r="A2" s="387" t="s">
        <v>1072</v>
      </c>
      <c r="B2" s="390" t="s">
        <v>77</v>
      </c>
      <c r="C2" s="365" t="s">
        <v>174</v>
      </c>
      <c r="D2" s="316"/>
      <c r="E2" s="388"/>
      <c r="F2" s="365" t="s">
        <v>170</v>
      </c>
      <c r="G2" s="316"/>
      <c r="H2" s="388"/>
      <c r="I2" s="365" t="s">
        <v>177</v>
      </c>
      <c r="J2" s="316"/>
      <c r="K2" s="316"/>
      <c r="L2" s="316"/>
      <c r="M2" s="316"/>
      <c r="N2" s="388"/>
      <c r="O2" s="269"/>
      <c r="P2" s="269"/>
    </row>
    <row r="3" spans="1:16" s="178" customFormat="1" ht="15" customHeight="1">
      <c r="A3" s="387"/>
      <c r="B3" s="390"/>
      <c r="C3" s="266" t="s">
        <v>172</v>
      </c>
      <c r="D3" s="387" t="s">
        <v>78</v>
      </c>
      <c r="E3" s="389"/>
      <c r="F3" s="266" t="s">
        <v>172</v>
      </c>
      <c r="G3" s="387" t="s">
        <v>78</v>
      </c>
      <c r="H3" s="389"/>
      <c r="I3" s="391" t="s">
        <v>172</v>
      </c>
      <c r="J3" s="387"/>
      <c r="K3" s="387" t="s">
        <v>178</v>
      </c>
      <c r="L3" s="387"/>
      <c r="M3" s="363" t="s">
        <v>179</v>
      </c>
      <c r="N3" s="364"/>
      <c r="O3" s="265" t="s">
        <v>1068</v>
      </c>
      <c r="P3" s="193" t="s">
        <v>914</v>
      </c>
    </row>
    <row r="4" spans="1:16" s="178" customFormat="1" ht="34.5" customHeight="1">
      <c r="A4" s="387"/>
      <c r="B4" s="390"/>
      <c r="C4" s="266"/>
      <c r="D4" s="224" t="s">
        <v>79</v>
      </c>
      <c r="E4" s="176" t="s">
        <v>80</v>
      </c>
      <c r="F4" s="266"/>
      <c r="G4" s="224" t="s">
        <v>79</v>
      </c>
      <c r="H4" s="176" t="s">
        <v>80</v>
      </c>
      <c r="I4" s="166" t="s">
        <v>333</v>
      </c>
      <c r="J4" s="193" t="s">
        <v>191</v>
      </c>
      <c r="K4" s="166" t="s">
        <v>333</v>
      </c>
      <c r="L4" s="193" t="s">
        <v>191</v>
      </c>
      <c r="M4" s="166" t="s">
        <v>333</v>
      </c>
      <c r="N4" s="167" t="s">
        <v>191</v>
      </c>
      <c r="O4" s="193"/>
      <c r="P4" s="269"/>
    </row>
    <row r="5" spans="1:16" ht="15" customHeight="1">
      <c r="A5" s="65">
        <v>38353</v>
      </c>
      <c r="B5" s="168">
        <v>1.25</v>
      </c>
      <c r="C5" s="169">
        <v>0.06</v>
      </c>
      <c r="D5" s="168">
        <v>0.16</v>
      </c>
      <c r="E5" s="170">
        <v>0.16</v>
      </c>
      <c r="F5" s="171">
        <f>$B5*C5</f>
        <v>0.075</v>
      </c>
      <c r="G5" s="133">
        <f>$B5*D5</f>
        <v>0.2</v>
      </c>
      <c r="H5" s="172">
        <f>$B5*E5</f>
        <v>0.2</v>
      </c>
      <c r="I5" s="171">
        <f>F5*0.4</f>
        <v>0.03</v>
      </c>
      <c r="J5" s="133">
        <f>0.6*F5</f>
        <v>0.045</v>
      </c>
      <c r="K5" s="133">
        <f>0.4*G5</f>
        <v>0.08000000000000002</v>
      </c>
      <c r="L5" s="133">
        <f>0.6*G5</f>
        <v>0.12</v>
      </c>
      <c r="M5" s="133">
        <f>0.4*H5</f>
        <v>0.08000000000000002</v>
      </c>
      <c r="N5" s="172">
        <f>0.6*H5</f>
        <v>0.12</v>
      </c>
      <c r="O5" s="131"/>
      <c r="P5" s="131"/>
    </row>
    <row r="6" spans="1:16" ht="15" customHeight="1">
      <c r="A6" s="65">
        <v>37987</v>
      </c>
      <c r="B6" s="168">
        <v>1.25</v>
      </c>
      <c r="C6" s="169">
        <v>0.06</v>
      </c>
      <c r="D6" s="168">
        <v>0.14</v>
      </c>
      <c r="E6" s="170">
        <v>0.16</v>
      </c>
      <c r="F6" s="171">
        <f aca="true" t="shared" si="0" ref="F6:F28">$B6*C6</f>
        <v>0.075</v>
      </c>
      <c r="G6" s="133">
        <f aca="true" t="shared" si="1" ref="G6:G12">$B6*D6</f>
        <v>0.17500000000000002</v>
      </c>
      <c r="H6" s="172">
        <f aca="true" t="shared" si="2" ref="H6:H11">$B6*E6</f>
        <v>0.2</v>
      </c>
      <c r="I6" s="171">
        <f aca="true" t="shared" si="3" ref="I6:I28">F6*0.4</f>
        <v>0.03</v>
      </c>
      <c r="J6" s="133">
        <f aca="true" t="shared" si="4" ref="J6:J28">0.6*F6</f>
        <v>0.045</v>
      </c>
      <c r="K6" s="133">
        <f aca="true" t="shared" si="5" ref="K6:K12">0.4*G6</f>
        <v>0.07</v>
      </c>
      <c r="L6" s="133">
        <f aca="true" t="shared" si="6" ref="L6:L12">0.6*G6</f>
        <v>0.10500000000000001</v>
      </c>
      <c r="M6" s="133">
        <f aca="true" t="shared" si="7" ref="M6:M11">0.4*H6</f>
        <v>0.08000000000000002</v>
      </c>
      <c r="N6" s="172">
        <f aca="true" t="shared" si="8" ref="N6:N11">0.6*H6</f>
        <v>0.12</v>
      </c>
      <c r="O6" s="131"/>
      <c r="P6" s="131"/>
    </row>
    <row r="7" spans="1:16" ht="15" customHeight="1">
      <c r="A7" s="65">
        <v>37257</v>
      </c>
      <c r="B7" s="168">
        <v>1.25</v>
      </c>
      <c r="C7" s="169">
        <v>0.06</v>
      </c>
      <c r="D7" s="168">
        <v>0.12</v>
      </c>
      <c r="E7" s="170">
        <v>0.16</v>
      </c>
      <c r="F7" s="171">
        <f t="shared" si="0"/>
        <v>0.075</v>
      </c>
      <c r="G7" s="133">
        <f t="shared" si="1"/>
        <v>0.15</v>
      </c>
      <c r="H7" s="172">
        <f t="shared" si="2"/>
        <v>0.2</v>
      </c>
      <c r="I7" s="171">
        <f t="shared" si="3"/>
        <v>0.03</v>
      </c>
      <c r="J7" s="133">
        <f t="shared" si="4"/>
        <v>0.045</v>
      </c>
      <c r="K7" s="133">
        <f t="shared" si="5"/>
        <v>0.06</v>
      </c>
      <c r="L7" s="133">
        <f t="shared" si="6"/>
        <v>0.09</v>
      </c>
      <c r="M7" s="133">
        <f t="shared" si="7"/>
        <v>0.08000000000000002</v>
      </c>
      <c r="N7" s="172">
        <f t="shared" si="8"/>
        <v>0.12</v>
      </c>
      <c r="O7" s="131"/>
      <c r="P7" s="131"/>
    </row>
    <row r="8" spans="1:16" ht="15" customHeight="1">
      <c r="A8" s="65">
        <v>36526</v>
      </c>
      <c r="B8" s="168">
        <v>1.25</v>
      </c>
      <c r="C8" s="169">
        <v>0.06</v>
      </c>
      <c r="D8" s="168">
        <v>0.1</v>
      </c>
      <c r="E8" s="170">
        <v>0.16</v>
      </c>
      <c r="F8" s="171">
        <f t="shared" si="0"/>
        <v>0.075</v>
      </c>
      <c r="G8" s="133">
        <f t="shared" si="1"/>
        <v>0.125</v>
      </c>
      <c r="H8" s="172">
        <f t="shared" si="2"/>
        <v>0.2</v>
      </c>
      <c r="I8" s="171">
        <f t="shared" si="3"/>
        <v>0.03</v>
      </c>
      <c r="J8" s="133">
        <f t="shared" si="4"/>
        <v>0.045</v>
      </c>
      <c r="K8" s="133">
        <f t="shared" si="5"/>
        <v>0.05</v>
      </c>
      <c r="L8" s="133">
        <f t="shared" si="6"/>
        <v>0.075</v>
      </c>
      <c r="M8" s="133">
        <f t="shared" si="7"/>
        <v>0.08000000000000002</v>
      </c>
      <c r="N8" s="172">
        <f t="shared" si="8"/>
        <v>0.12</v>
      </c>
      <c r="O8" s="116" t="s">
        <v>950</v>
      </c>
      <c r="P8" s="100" t="s">
        <v>955</v>
      </c>
    </row>
    <row r="9" spans="1:16" ht="15" customHeight="1">
      <c r="A9" s="65">
        <v>36161</v>
      </c>
      <c r="B9" s="168">
        <v>1.25</v>
      </c>
      <c r="C9" s="169">
        <v>0.06</v>
      </c>
      <c r="D9" s="168">
        <v>0.06</v>
      </c>
      <c r="E9" s="170">
        <v>0.15</v>
      </c>
      <c r="F9" s="171">
        <f t="shared" si="0"/>
        <v>0.075</v>
      </c>
      <c r="G9" s="133">
        <f t="shared" si="1"/>
        <v>0.075</v>
      </c>
      <c r="H9" s="172">
        <f t="shared" si="2"/>
        <v>0.1875</v>
      </c>
      <c r="I9" s="171">
        <f t="shared" si="3"/>
        <v>0.03</v>
      </c>
      <c r="J9" s="133">
        <f t="shared" si="4"/>
        <v>0.045</v>
      </c>
      <c r="K9" s="133">
        <f t="shared" si="5"/>
        <v>0.03</v>
      </c>
      <c r="L9" s="133">
        <f t="shared" si="6"/>
        <v>0.045</v>
      </c>
      <c r="M9" s="133">
        <f t="shared" si="7"/>
        <v>0.07500000000000001</v>
      </c>
      <c r="N9" s="172">
        <f t="shared" si="8"/>
        <v>0.11249999999999999</v>
      </c>
      <c r="O9" s="134" t="s">
        <v>950</v>
      </c>
      <c r="P9" s="100" t="s">
        <v>954</v>
      </c>
    </row>
    <row r="10" spans="1:16" ht="15" customHeight="1">
      <c r="A10" s="65">
        <v>35796</v>
      </c>
      <c r="B10" s="168">
        <v>1.25</v>
      </c>
      <c r="C10" s="169">
        <v>0.055</v>
      </c>
      <c r="D10" s="168">
        <v>0.055</v>
      </c>
      <c r="E10" s="170">
        <v>0.14</v>
      </c>
      <c r="F10" s="171">
        <f t="shared" si="0"/>
        <v>0.06875</v>
      </c>
      <c r="G10" s="133">
        <f t="shared" si="1"/>
        <v>0.06875</v>
      </c>
      <c r="H10" s="172">
        <f t="shared" si="2"/>
        <v>0.17500000000000002</v>
      </c>
      <c r="I10" s="171">
        <f t="shared" si="3"/>
        <v>0.027500000000000004</v>
      </c>
      <c r="J10" s="133">
        <f t="shared" si="4"/>
        <v>0.04125</v>
      </c>
      <c r="K10" s="133">
        <f t="shared" si="5"/>
        <v>0.027500000000000004</v>
      </c>
      <c r="L10" s="133">
        <f t="shared" si="6"/>
        <v>0.04125</v>
      </c>
      <c r="M10" s="133">
        <f t="shared" si="7"/>
        <v>0.07</v>
      </c>
      <c r="N10" s="172">
        <f t="shared" si="8"/>
        <v>0.10500000000000001</v>
      </c>
      <c r="O10" s="173" t="s">
        <v>181</v>
      </c>
      <c r="P10" s="100"/>
    </row>
    <row r="11" spans="1:16" ht="15" customHeight="1">
      <c r="A11" s="65">
        <v>35431</v>
      </c>
      <c r="B11" s="168">
        <v>1.25</v>
      </c>
      <c r="C11" s="169">
        <v>0.05</v>
      </c>
      <c r="D11" s="168">
        <v>0.05</v>
      </c>
      <c r="E11" s="170">
        <v>0.14</v>
      </c>
      <c r="F11" s="171">
        <f t="shared" si="0"/>
        <v>0.0625</v>
      </c>
      <c r="G11" s="133">
        <f t="shared" si="1"/>
        <v>0.0625</v>
      </c>
      <c r="H11" s="172">
        <f t="shared" si="2"/>
        <v>0.17500000000000002</v>
      </c>
      <c r="I11" s="171">
        <f t="shared" si="3"/>
        <v>0.025</v>
      </c>
      <c r="J11" s="133">
        <f t="shared" si="4"/>
        <v>0.0375</v>
      </c>
      <c r="K11" s="133">
        <f t="shared" si="5"/>
        <v>0.025</v>
      </c>
      <c r="L11" s="133">
        <f t="shared" si="6"/>
        <v>0.0375</v>
      </c>
      <c r="M11" s="133">
        <f t="shared" si="7"/>
        <v>0.07</v>
      </c>
      <c r="N11" s="172">
        <f t="shared" si="8"/>
        <v>0.10500000000000001</v>
      </c>
      <c r="O11" s="100" t="s">
        <v>182</v>
      </c>
      <c r="P11" s="100"/>
    </row>
    <row r="12" spans="1:16" ht="15" customHeight="1">
      <c r="A12" s="65">
        <v>35065</v>
      </c>
      <c r="B12" s="168">
        <v>1.25</v>
      </c>
      <c r="C12" s="169">
        <v>0.045</v>
      </c>
      <c r="D12" s="168">
        <v>0.045</v>
      </c>
      <c r="E12" s="174"/>
      <c r="F12" s="171">
        <f t="shared" si="0"/>
        <v>0.056249999999999994</v>
      </c>
      <c r="G12" s="133">
        <f t="shared" si="1"/>
        <v>0.056249999999999994</v>
      </c>
      <c r="H12" s="172"/>
      <c r="I12" s="171">
        <f t="shared" si="3"/>
        <v>0.0225</v>
      </c>
      <c r="J12" s="133">
        <f t="shared" si="4"/>
        <v>0.033749999999999995</v>
      </c>
      <c r="K12" s="133">
        <f t="shared" si="5"/>
        <v>0.0225</v>
      </c>
      <c r="L12" s="133">
        <f t="shared" si="6"/>
        <v>0.033749999999999995</v>
      </c>
      <c r="M12" s="133"/>
      <c r="N12" s="172"/>
      <c r="O12" s="100" t="s">
        <v>951</v>
      </c>
      <c r="P12" s="100"/>
    </row>
    <row r="13" spans="1:16" ht="15" customHeight="1">
      <c r="A13" s="65">
        <v>34700</v>
      </c>
      <c r="B13" s="168">
        <v>1.25</v>
      </c>
      <c r="C13" s="169">
        <v>0.04</v>
      </c>
      <c r="D13" s="168"/>
      <c r="E13" s="174"/>
      <c r="F13" s="171">
        <f t="shared" si="0"/>
        <v>0.05</v>
      </c>
      <c r="G13" s="133"/>
      <c r="H13" s="172"/>
      <c r="I13" s="171">
        <f t="shared" si="3"/>
        <v>0.020000000000000004</v>
      </c>
      <c r="J13" s="133">
        <f t="shared" si="4"/>
        <v>0.03</v>
      </c>
      <c r="K13" s="133">
        <f>I13</f>
        <v>0.020000000000000004</v>
      </c>
      <c r="L13" s="133">
        <f>J13</f>
        <v>0.03</v>
      </c>
      <c r="M13" s="133"/>
      <c r="N13" s="172"/>
      <c r="O13" s="100"/>
      <c r="P13" s="100"/>
    </row>
    <row r="14" spans="1:16" ht="15" customHeight="1">
      <c r="A14" s="65">
        <v>33604</v>
      </c>
      <c r="B14" s="168">
        <v>1.25</v>
      </c>
      <c r="C14" s="169">
        <v>0.04</v>
      </c>
      <c r="D14" s="97"/>
      <c r="E14" s="174"/>
      <c r="F14" s="171">
        <f t="shared" si="0"/>
        <v>0.05</v>
      </c>
      <c r="G14" s="133"/>
      <c r="H14" s="172"/>
      <c r="I14" s="171">
        <f t="shared" si="3"/>
        <v>0.020000000000000004</v>
      </c>
      <c r="J14" s="133">
        <f t="shared" si="4"/>
        <v>0.03</v>
      </c>
      <c r="K14" s="133">
        <f aca="true" t="shared" si="9" ref="K14:K27">I14</f>
        <v>0.020000000000000004</v>
      </c>
      <c r="L14" s="133">
        <f aca="true" t="shared" si="10" ref="L14:L27">J14</f>
        <v>0.03</v>
      </c>
      <c r="M14" s="133"/>
      <c r="N14" s="172"/>
      <c r="O14" s="100" t="s">
        <v>952</v>
      </c>
      <c r="P14" s="100"/>
    </row>
    <row r="15" spans="1:16" ht="15" customHeight="1">
      <c r="A15" s="65">
        <v>33239</v>
      </c>
      <c r="B15" s="168">
        <v>1.23</v>
      </c>
      <c r="C15" s="169">
        <v>0.04</v>
      </c>
      <c r="D15" s="97"/>
      <c r="E15" s="174"/>
      <c r="F15" s="171">
        <f t="shared" si="0"/>
        <v>0.0492</v>
      </c>
      <c r="G15" s="133"/>
      <c r="H15" s="172"/>
      <c r="I15" s="171">
        <f t="shared" si="3"/>
        <v>0.019680000000000003</v>
      </c>
      <c r="J15" s="133">
        <f t="shared" si="4"/>
        <v>0.029519999999999998</v>
      </c>
      <c r="K15" s="133">
        <f t="shared" si="9"/>
        <v>0.019680000000000003</v>
      </c>
      <c r="L15" s="133">
        <f t="shared" si="10"/>
        <v>0.029519999999999998</v>
      </c>
      <c r="M15" s="133"/>
      <c r="N15" s="172"/>
      <c r="O15" s="100" t="s">
        <v>952</v>
      </c>
      <c r="P15" s="100"/>
    </row>
    <row r="16" spans="1:16" ht="15" customHeight="1">
      <c r="A16" s="65">
        <v>32874</v>
      </c>
      <c r="B16" s="168">
        <v>1.2</v>
      </c>
      <c r="C16" s="169">
        <v>0.04</v>
      </c>
      <c r="D16" s="97"/>
      <c r="E16" s="174"/>
      <c r="F16" s="171">
        <f t="shared" si="0"/>
        <v>0.048</v>
      </c>
      <c r="G16" s="133"/>
      <c r="H16" s="172"/>
      <c r="I16" s="171">
        <f t="shared" si="3"/>
        <v>0.019200000000000002</v>
      </c>
      <c r="J16" s="133">
        <f t="shared" si="4"/>
        <v>0.0288</v>
      </c>
      <c r="K16" s="133">
        <f t="shared" si="9"/>
        <v>0.019200000000000002</v>
      </c>
      <c r="L16" s="133">
        <f t="shared" si="10"/>
        <v>0.0288</v>
      </c>
      <c r="M16" s="133"/>
      <c r="N16" s="172"/>
      <c r="O16" s="100"/>
      <c r="P16" s="100"/>
    </row>
    <row r="17" spans="1:16" ht="15" customHeight="1">
      <c r="A17" s="65">
        <v>32143</v>
      </c>
      <c r="B17" s="168">
        <v>1.2</v>
      </c>
      <c r="C17" s="169">
        <v>0.04</v>
      </c>
      <c r="D17" s="97"/>
      <c r="E17" s="174"/>
      <c r="F17" s="171">
        <f t="shared" si="0"/>
        <v>0.048</v>
      </c>
      <c r="G17" s="133"/>
      <c r="H17" s="172"/>
      <c r="I17" s="171">
        <f t="shared" si="3"/>
        <v>0.019200000000000002</v>
      </c>
      <c r="J17" s="133">
        <f t="shared" si="4"/>
        <v>0.0288</v>
      </c>
      <c r="K17" s="133">
        <f t="shared" si="9"/>
        <v>0.019200000000000002</v>
      </c>
      <c r="L17" s="133">
        <f t="shared" si="10"/>
        <v>0.0288</v>
      </c>
      <c r="M17" s="133"/>
      <c r="N17" s="172"/>
      <c r="O17" s="100" t="s">
        <v>933</v>
      </c>
      <c r="P17" s="100"/>
    </row>
    <row r="18" spans="1:16" ht="15" customHeight="1">
      <c r="A18" s="65">
        <v>31778</v>
      </c>
      <c r="B18" s="168">
        <v>1.175</v>
      </c>
      <c r="C18" s="169">
        <v>0.04</v>
      </c>
      <c r="D18" s="97"/>
      <c r="E18" s="174"/>
      <c r="F18" s="171">
        <f t="shared" si="0"/>
        <v>0.047</v>
      </c>
      <c r="G18" s="133"/>
      <c r="H18" s="172"/>
      <c r="I18" s="171">
        <f t="shared" si="3"/>
        <v>0.0188</v>
      </c>
      <c r="J18" s="133">
        <f t="shared" si="4"/>
        <v>0.0282</v>
      </c>
      <c r="K18" s="133">
        <f t="shared" si="9"/>
        <v>0.0188</v>
      </c>
      <c r="L18" s="133">
        <f t="shared" si="10"/>
        <v>0.0282</v>
      </c>
      <c r="M18" s="133"/>
      <c r="N18" s="172"/>
      <c r="O18" s="100" t="s">
        <v>933</v>
      </c>
      <c r="P18" s="100"/>
    </row>
    <row r="19" spans="1:16" ht="15" customHeight="1">
      <c r="A19" s="65">
        <v>31413</v>
      </c>
      <c r="B19" s="168">
        <v>1.15</v>
      </c>
      <c r="C19" s="169">
        <v>0.04</v>
      </c>
      <c r="D19" s="97"/>
      <c r="E19" s="174"/>
      <c r="F19" s="171">
        <f t="shared" si="0"/>
        <v>0.046</v>
      </c>
      <c r="G19" s="133"/>
      <c r="H19" s="172"/>
      <c r="I19" s="171">
        <f t="shared" si="3"/>
        <v>0.0184</v>
      </c>
      <c r="J19" s="133">
        <f t="shared" si="4"/>
        <v>0.0276</v>
      </c>
      <c r="K19" s="133">
        <f t="shared" si="9"/>
        <v>0.0184</v>
      </c>
      <c r="L19" s="133">
        <f t="shared" si="10"/>
        <v>0.0276</v>
      </c>
      <c r="M19" s="133"/>
      <c r="N19" s="172"/>
      <c r="O19" s="100"/>
      <c r="P19" s="100"/>
    </row>
    <row r="20" spans="1:16" ht="15" customHeight="1">
      <c r="A20" s="65">
        <v>30317</v>
      </c>
      <c r="B20" s="168">
        <v>1.15</v>
      </c>
      <c r="C20" s="169">
        <v>0.04</v>
      </c>
      <c r="D20" s="97"/>
      <c r="E20" s="174"/>
      <c r="F20" s="171">
        <f t="shared" si="0"/>
        <v>0.046</v>
      </c>
      <c r="G20" s="133"/>
      <c r="H20" s="172"/>
      <c r="I20" s="171">
        <f t="shared" si="3"/>
        <v>0.0184</v>
      </c>
      <c r="J20" s="133">
        <f t="shared" si="4"/>
        <v>0.0276</v>
      </c>
      <c r="K20" s="133">
        <f t="shared" si="9"/>
        <v>0.0184</v>
      </c>
      <c r="L20" s="133">
        <f t="shared" si="10"/>
        <v>0.0276</v>
      </c>
      <c r="M20" s="133"/>
      <c r="N20" s="172"/>
      <c r="O20" s="100" t="s">
        <v>929</v>
      </c>
      <c r="P20" s="100"/>
    </row>
    <row r="21" spans="1:16" ht="15" customHeight="1">
      <c r="A21" s="65">
        <v>29952</v>
      </c>
      <c r="B21" s="168">
        <v>1.1</v>
      </c>
      <c r="C21" s="169">
        <v>0.04</v>
      </c>
      <c r="D21" s="97"/>
      <c r="E21" s="174"/>
      <c r="F21" s="171">
        <f t="shared" si="0"/>
        <v>0.044000000000000004</v>
      </c>
      <c r="G21" s="133"/>
      <c r="H21" s="172"/>
      <c r="I21" s="171">
        <f t="shared" si="3"/>
        <v>0.0176</v>
      </c>
      <c r="J21" s="133">
        <f t="shared" si="4"/>
        <v>0.026400000000000003</v>
      </c>
      <c r="K21" s="133">
        <f t="shared" si="9"/>
        <v>0.0176</v>
      </c>
      <c r="L21" s="133">
        <f t="shared" si="10"/>
        <v>0.026400000000000003</v>
      </c>
      <c r="M21" s="133"/>
      <c r="N21" s="172"/>
      <c r="O21" s="100" t="s">
        <v>976</v>
      </c>
      <c r="P21" s="100" t="s">
        <v>920</v>
      </c>
    </row>
    <row r="22" spans="1:16" ht="15" customHeight="1">
      <c r="A22" s="65">
        <v>27030</v>
      </c>
      <c r="B22" s="168">
        <v>1.1</v>
      </c>
      <c r="C22" s="169">
        <v>0.04</v>
      </c>
      <c r="D22" s="97"/>
      <c r="E22" s="174"/>
      <c r="F22" s="171">
        <f t="shared" si="0"/>
        <v>0.044000000000000004</v>
      </c>
      <c r="G22" s="133"/>
      <c r="H22" s="172"/>
      <c r="I22" s="171">
        <f t="shared" si="3"/>
        <v>0.0176</v>
      </c>
      <c r="J22" s="133">
        <f t="shared" si="4"/>
        <v>0.026400000000000003</v>
      </c>
      <c r="K22" s="133">
        <f t="shared" si="9"/>
        <v>0.0176</v>
      </c>
      <c r="L22" s="133">
        <f t="shared" si="10"/>
        <v>0.026400000000000003</v>
      </c>
      <c r="M22" s="133"/>
      <c r="N22" s="172"/>
      <c r="O22" s="100"/>
      <c r="P22" s="100"/>
    </row>
    <row r="23" spans="1:14" ht="15" customHeight="1">
      <c r="A23" s="65">
        <v>26665</v>
      </c>
      <c r="B23" s="168">
        <v>1.075</v>
      </c>
      <c r="C23" s="169">
        <v>0.04</v>
      </c>
      <c r="D23" s="117"/>
      <c r="E23" s="175"/>
      <c r="F23" s="171">
        <f t="shared" si="0"/>
        <v>0.043</v>
      </c>
      <c r="G23" s="133"/>
      <c r="H23" s="172"/>
      <c r="I23" s="171">
        <f t="shared" si="3"/>
        <v>0.0172</v>
      </c>
      <c r="J23" s="133">
        <f t="shared" si="4"/>
        <v>0.025799999999999997</v>
      </c>
      <c r="K23" s="133">
        <f t="shared" si="9"/>
        <v>0.0172</v>
      </c>
      <c r="L23" s="133">
        <f t="shared" si="10"/>
        <v>0.025799999999999997</v>
      </c>
      <c r="M23" s="133"/>
      <c r="N23" s="172"/>
    </row>
    <row r="24" spans="1:14" ht="15" customHeight="1">
      <c r="A24" s="65">
        <v>26299</v>
      </c>
      <c r="B24" s="168">
        <v>1.05</v>
      </c>
      <c r="C24" s="169">
        <v>0.04</v>
      </c>
      <c r="D24" s="117"/>
      <c r="E24" s="175"/>
      <c r="F24" s="171">
        <f t="shared" si="0"/>
        <v>0.042</v>
      </c>
      <c r="G24" s="133"/>
      <c r="H24" s="172"/>
      <c r="I24" s="171">
        <f t="shared" si="3"/>
        <v>0.016800000000000002</v>
      </c>
      <c r="J24" s="133">
        <f t="shared" si="4"/>
        <v>0.0252</v>
      </c>
      <c r="K24" s="133">
        <f t="shared" si="9"/>
        <v>0.016800000000000002</v>
      </c>
      <c r="L24" s="133">
        <f t="shared" si="10"/>
        <v>0.0252</v>
      </c>
      <c r="M24" s="133"/>
      <c r="N24" s="172"/>
    </row>
    <row r="25" spans="1:14" ht="15" customHeight="1">
      <c r="A25" s="65">
        <v>25934</v>
      </c>
      <c r="B25" s="168">
        <v>1.025</v>
      </c>
      <c r="C25" s="169">
        <v>0.04</v>
      </c>
      <c r="D25" s="117"/>
      <c r="E25" s="175"/>
      <c r="F25" s="171">
        <f t="shared" si="0"/>
        <v>0.040999999999999995</v>
      </c>
      <c r="G25" s="133"/>
      <c r="H25" s="172"/>
      <c r="I25" s="171">
        <f t="shared" si="3"/>
        <v>0.016399999999999998</v>
      </c>
      <c r="J25" s="133">
        <f t="shared" si="4"/>
        <v>0.024599999999999997</v>
      </c>
      <c r="K25" s="133">
        <f t="shared" si="9"/>
        <v>0.016399999999999998</v>
      </c>
      <c r="L25" s="133">
        <f t="shared" si="10"/>
        <v>0.024599999999999997</v>
      </c>
      <c r="M25" s="133"/>
      <c r="N25" s="172"/>
    </row>
    <row r="26" spans="1:14" ht="15" customHeight="1">
      <c r="A26" s="65">
        <v>25569</v>
      </c>
      <c r="B26" s="168">
        <v>1</v>
      </c>
      <c r="C26" s="169">
        <v>0.04</v>
      </c>
      <c r="D26" s="117"/>
      <c r="E26" s="175"/>
      <c r="F26" s="171">
        <f t="shared" si="0"/>
        <v>0.04</v>
      </c>
      <c r="G26" s="133"/>
      <c r="H26" s="172"/>
      <c r="I26" s="171">
        <f t="shared" si="3"/>
        <v>0.016</v>
      </c>
      <c r="J26" s="133">
        <f t="shared" si="4"/>
        <v>0.024</v>
      </c>
      <c r="K26" s="133">
        <f t="shared" si="9"/>
        <v>0.016</v>
      </c>
      <c r="L26" s="133">
        <f t="shared" si="10"/>
        <v>0.024</v>
      </c>
      <c r="M26" s="133"/>
      <c r="N26" s="172"/>
    </row>
    <row r="27" spans="1:14" ht="15" customHeight="1">
      <c r="A27" s="65">
        <v>24473</v>
      </c>
      <c r="B27" s="168">
        <v>1</v>
      </c>
      <c r="C27" s="169">
        <v>0.04</v>
      </c>
      <c r="D27" s="117"/>
      <c r="E27" s="175"/>
      <c r="F27" s="171">
        <f t="shared" si="0"/>
        <v>0.04</v>
      </c>
      <c r="G27" s="133"/>
      <c r="H27" s="172"/>
      <c r="I27" s="171">
        <f t="shared" si="3"/>
        <v>0.016</v>
      </c>
      <c r="J27" s="133">
        <f t="shared" si="4"/>
        <v>0.024</v>
      </c>
      <c r="K27" s="133">
        <f t="shared" si="9"/>
        <v>0.016</v>
      </c>
      <c r="L27" s="133">
        <f t="shared" si="10"/>
        <v>0.024</v>
      </c>
      <c r="M27" s="133"/>
      <c r="N27" s="172"/>
    </row>
    <row r="28" spans="1:14" ht="15" customHeight="1">
      <c r="A28" s="65">
        <v>22647</v>
      </c>
      <c r="B28" s="168">
        <v>1</v>
      </c>
      <c r="C28" s="169">
        <v>0.025</v>
      </c>
      <c r="D28" s="117"/>
      <c r="E28" s="175"/>
      <c r="F28" s="171">
        <f t="shared" si="0"/>
        <v>0.025</v>
      </c>
      <c r="G28" s="133"/>
      <c r="H28" s="172"/>
      <c r="I28" s="171">
        <f t="shared" si="3"/>
        <v>0.010000000000000002</v>
      </c>
      <c r="J28" s="133">
        <f t="shared" si="4"/>
        <v>0.015</v>
      </c>
      <c r="K28" s="133">
        <f>I28</f>
        <v>0.010000000000000002</v>
      </c>
      <c r="L28" s="133">
        <f>J28</f>
        <v>0.015</v>
      </c>
      <c r="M28" s="133"/>
      <c r="N28" s="172"/>
    </row>
    <row r="30" ht="15" customHeight="1">
      <c r="B30" s="107" t="s">
        <v>1086</v>
      </c>
    </row>
    <row r="31" ht="15" customHeight="1">
      <c r="B31" s="105" t="s">
        <v>138</v>
      </c>
    </row>
    <row r="32" ht="15" customHeight="1">
      <c r="B32" s="105" t="s">
        <v>139</v>
      </c>
    </row>
    <row r="34" ht="15" customHeight="1">
      <c r="B34" s="107" t="s">
        <v>1065</v>
      </c>
    </row>
    <row r="35" ht="15" customHeight="1">
      <c r="B35" s="105" t="s">
        <v>173</v>
      </c>
    </row>
    <row r="36" ht="15" customHeight="1">
      <c r="B36" s="105" t="s">
        <v>171</v>
      </c>
    </row>
    <row r="37" ht="15" customHeight="1">
      <c r="B37" s="105" t="s">
        <v>175</v>
      </c>
    </row>
    <row r="38" ht="15" customHeight="1">
      <c r="B38" s="105" t="s">
        <v>176</v>
      </c>
    </row>
    <row r="40" ht="15" customHeight="1">
      <c r="B40" s="107" t="s">
        <v>163</v>
      </c>
    </row>
    <row r="41" ht="15" customHeight="1">
      <c r="B41" s="105" t="s">
        <v>180</v>
      </c>
    </row>
  </sheetData>
  <sheetProtection/>
  <mergeCells count="10">
    <mergeCell ref="A2:A4"/>
    <mergeCell ref="M3:N3"/>
    <mergeCell ref="I2:N2"/>
    <mergeCell ref="D3:E3"/>
    <mergeCell ref="C2:E2"/>
    <mergeCell ref="B2:B4"/>
    <mergeCell ref="F2:H2"/>
    <mergeCell ref="G3:H3"/>
    <mergeCell ref="I3:J3"/>
    <mergeCell ref="K3:L3"/>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U42"/>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39" sqref="B39:F40"/>
    </sheetView>
  </sheetViews>
  <sheetFormatPr defaultColWidth="9.140625" defaultRowHeight="15" customHeight="1"/>
  <cols>
    <col min="1" max="1" width="11.7109375" style="3" customWidth="1"/>
    <col min="2" max="18" width="15.7109375" style="3" customWidth="1"/>
    <col min="19" max="19" width="55.421875" style="3" customWidth="1"/>
    <col min="20" max="20" width="12.421875" style="3" customWidth="1"/>
    <col min="21" max="21" width="118.28125" style="3" customWidth="1"/>
    <col min="22" max="16384" width="9.140625" style="3" customWidth="1"/>
  </cols>
  <sheetData>
    <row r="1" spans="1:21" ht="15" customHeight="1" hidden="1">
      <c r="A1" t="s">
        <v>286</v>
      </c>
      <c r="B1"/>
      <c r="C1"/>
      <c r="D1"/>
      <c r="E1"/>
      <c r="F1"/>
      <c r="G1"/>
      <c r="H1"/>
      <c r="I1"/>
      <c r="J1"/>
      <c r="K1" t="s">
        <v>904</v>
      </c>
      <c r="L1" t="s">
        <v>905</v>
      </c>
      <c r="M1" t="s">
        <v>345</v>
      </c>
      <c r="N1" t="s">
        <v>346</v>
      </c>
      <c r="O1" t="s">
        <v>902</v>
      </c>
      <c r="P1" t="s">
        <v>903</v>
      </c>
      <c r="Q1" t="s">
        <v>374</v>
      </c>
      <c r="R1" t="s">
        <v>375</v>
      </c>
      <c r="S1"/>
      <c r="T1"/>
      <c r="U1"/>
    </row>
    <row r="2" spans="1:21" s="273" customFormat="1" ht="15" customHeight="1">
      <c r="A2" s="387" t="s">
        <v>1072</v>
      </c>
      <c r="B2" s="390" t="s">
        <v>77</v>
      </c>
      <c r="C2" s="365" t="s">
        <v>174</v>
      </c>
      <c r="D2" s="316"/>
      <c r="E2" s="316"/>
      <c r="F2" s="388"/>
      <c r="G2" s="365" t="s">
        <v>170</v>
      </c>
      <c r="H2" s="316"/>
      <c r="I2" s="316"/>
      <c r="J2" s="388"/>
      <c r="K2" s="365" t="s">
        <v>177</v>
      </c>
      <c r="L2" s="316"/>
      <c r="M2" s="316"/>
      <c r="N2" s="316"/>
      <c r="O2" s="316"/>
      <c r="P2" s="316"/>
      <c r="Q2" s="316"/>
      <c r="R2" s="316"/>
      <c r="S2" s="394" t="s">
        <v>1068</v>
      </c>
      <c r="T2" s="392" t="s">
        <v>1083</v>
      </c>
      <c r="U2" s="387" t="s">
        <v>914</v>
      </c>
    </row>
    <row r="3" spans="1:21" s="273" customFormat="1" ht="15" customHeight="1">
      <c r="A3" s="387"/>
      <c r="B3" s="390"/>
      <c r="C3" s="393" t="s">
        <v>338</v>
      </c>
      <c r="D3" s="364"/>
      <c r="E3" s="393" t="s">
        <v>339</v>
      </c>
      <c r="F3" s="364"/>
      <c r="G3" s="393" t="s">
        <v>338</v>
      </c>
      <c r="H3" s="364"/>
      <c r="I3" s="393" t="s">
        <v>339</v>
      </c>
      <c r="J3" s="364"/>
      <c r="K3" s="391" t="s">
        <v>343</v>
      </c>
      <c r="L3" s="387"/>
      <c r="M3" s="391" t="s">
        <v>344</v>
      </c>
      <c r="N3" s="387"/>
      <c r="O3" s="391" t="s">
        <v>372</v>
      </c>
      <c r="P3" s="387"/>
      <c r="Q3" s="391" t="s">
        <v>373</v>
      </c>
      <c r="R3" s="387"/>
      <c r="S3" s="394"/>
      <c r="T3" s="392"/>
      <c r="U3" s="387"/>
    </row>
    <row r="4" spans="1:21" s="273" customFormat="1" ht="39" customHeight="1">
      <c r="A4" s="387"/>
      <c r="B4" s="390"/>
      <c r="C4" s="266" t="s">
        <v>336</v>
      </c>
      <c r="D4" s="176" t="s">
        <v>337</v>
      </c>
      <c r="E4" s="266" t="s">
        <v>336</v>
      </c>
      <c r="F4" s="176" t="s">
        <v>337</v>
      </c>
      <c r="G4" s="266" t="s">
        <v>336</v>
      </c>
      <c r="H4" s="176" t="s">
        <v>337</v>
      </c>
      <c r="I4" s="266" t="s">
        <v>336</v>
      </c>
      <c r="J4" s="176" t="s">
        <v>337</v>
      </c>
      <c r="K4" s="166" t="s">
        <v>333</v>
      </c>
      <c r="L4" s="193" t="s">
        <v>191</v>
      </c>
      <c r="M4" s="166" t="s">
        <v>333</v>
      </c>
      <c r="N4" s="193" t="s">
        <v>191</v>
      </c>
      <c r="O4" s="166" t="s">
        <v>333</v>
      </c>
      <c r="P4" s="193" t="s">
        <v>191</v>
      </c>
      <c r="Q4" s="166" t="s">
        <v>333</v>
      </c>
      <c r="R4" s="193" t="s">
        <v>191</v>
      </c>
      <c r="S4" s="394"/>
      <c r="T4" s="392"/>
      <c r="U4" s="387"/>
    </row>
    <row r="5" spans="1:21" ht="15.75" customHeight="1">
      <c r="A5" s="65">
        <v>38718</v>
      </c>
      <c r="B5" s="185">
        <v>1.25</v>
      </c>
      <c r="C5" s="133">
        <v>0.1624</v>
      </c>
      <c r="D5" s="133">
        <v>0.1624</v>
      </c>
      <c r="E5" s="133">
        <v>0.1624</v>
      </c>
      <c r="F5" s="133">
        <v>0.1624</v>
      </c>
      <c r="G5" s="187">
        <f>$B5*C5</f>
        <v>0.20299999999999999</v>
      </c>
      <c r="H5" s="187">
        <f>$B5*D5</f>
        <v>0.20299999999999999</v>
      </c>
      <c r="I5" s="187">
        <f>$B5*E5</f>
        <v>0.20299999999999999</v>
      </c>
      <c r="J5" s="187">
        <f>$B5*F5</f>
        <v>0.20299999999999999</v>
      </c>
      <c r="K5" s="188">
        <v>0.077</v>
      </c>
      <c r="L5" s="188">
        <v>0.126</v>
      </c>
      <c r="M5" s="188"/>
      <c r="N5" s="188"/>
      <c r="O5" s="188">
        <v>0.077</v>
      </c>
      <c r="P5" s="188">
        <v>0.126</v>
      </c>
      <c r="Q5" s="188">
        <v>0.077</v>
      </c>
      <c r="R5" s="188">
        <v>0.126</v>
      </c>
      <c r="S5" s="112" t="s">
        <v>347</v>
      </c>
      <c r="U5" s="131"/>
    </row>
    <row r="6" spans="1:21" ht="15" customHeight="1">
      <c r="A6" s="65">
        <v>36161</v>
      </c>
      <c r="B6" s="185">
        <v>1.25</v>
      </c>
      <c r="C6" s="133">
        <v>0.16</v>
      </c>
      <c r="D6" s="133">
        <v>0.16</v>
      </c>
      <c r="E6" s="133">
        <v>0.16</v>
      </c>
      <c r="F6" s="133">
        <v>0.16</v>
      </c>
      <c r="G6" s="187">
        <f aca="true" t="shared" si="0" ref="G6:G28">$B6*C6</f>
        <v>0.2</v>
      </c>
      <c r="H6" s="187">
        <f aca="true" t="shared" si="1" ref="H6:H19">$B6*D6</f>
        <v>0.2</v>
      </c>
      <c r="I6" s="187">
        <f aca="true" t="shared" si="2" ref="I6:I14">$B6*E6</f>
        <v>0.2</v>
      </c>
      <c r="J6" s="187">
        <f aca="true" t="shared" si="3" ref="J6:J14">$B6*F6</f>
        <v>0.2</v>
      </c>
      <c r="K6" s="133">
        <v>0.075</v>
      </c>
      <c r="L6" s="133">
        <v>0.125</v>
      </c>
      <c r="M6" s="188"/>
      <c r="N6" s="188"/>
      <c r="O6" s="133">
        <v>0.075</v>
      </c>
      <c r="P6" s="133">
        <v>0.125</v>
      </c>
      <c r="Q6" s="133">
        <v>0.075</v>
      </c>
      <c r="R6" s="133">
        <v>0.125</v>
      </c>
      <c r="S6" s="173" t="s">
        <v>341</v>
      </c>
      <c r="U6" s="100"/>
    </row>
    <row r="7" spans="1:21" ht="15" customHeight="1">
      <c r="A7" s="65">
        <v>35796</v>
      </c>
      <c r="B7" s="185">
        <v>1.25</v>
      </c>
      <c r="C7" s="133">
        <v>0.15</v>
      </c>
      <c r="D7" s="133">
        <v>0.15</v>
      </c>
      <c r="E7" s="133">
        <v>0.15</v>
      </c>
      <c r="F7" s="133">
        <v>0.15</v>
      </c>
      <c r="G7" s="187">
        <f t="shared" si="0"/>
        <v>0.1875</v>
      </c>
      <c r="H7" s="187">
        <f t="shared" si="1"/>
        <v>0.1875</v>
      </c>
      <c r="I7" s="187">
        <f t="shared" si="2"/>
        <v>0.1875</v>
      </c>
      <c r="J7" s="187">
        <f t="shared" si="3"/>
        <v>0.1875</v>
      </c>
      <c r="K7" s="182">
        <v>0.06875</v>
      </c>
      <c r="L7" s="182">
        <v>0.11875</v>
      </c>
      <c r="M7" s="188"/>
      <c r="N7" s="188"/>
      <c r="O7" s="182">
        <v>0.06875</v>
      </c>
      <c r="P7" s="182">
        <v>0.11875</v>
      </c>
      <c r="Q7" s="182">
        <v>0.06875</v>
      </c>
      <c r="R7" s="182">
        <v>0.11875</v>
      </c>
      <c r="S7" s="173" t="s">
        <v>341</v>
      </c>
      <c r="U7" s="100"/>
    </row>
    <row r="8" spans="1:21" ht="15" customHeight="1">
      <c r="A8" s="65">
        <v>35431</v>
      </c>
      <c r="B8" s="185">
        <v>1.25</v>
      </c>
      <c r="C8" s="133">
        <v>0.14</v>
      </c>
      <c r="D8" s="133">
        <v>0.14</v>
      </c>
      <c r="E8" s="133">
        <v>0.14</v>
      </c>
      <c r="F8" s="133">
        <v>0.14</v>
      </c>
      <c r="G8" s="187">
        <f t="shared" si="0"/>
        <v>0.17500000000000002</v>
      </c>
      <c r="H8" s="187">
        <f t="shared" si="1"/>
        <v>0.17500000000000002</v>
      </c>
      <c r="I8" s="187">
        <f t="shared" si="2"/>
        <v>0.17500000000000002</v>
      </c>
      <c r="J8" s="187">
        <f t="shared" si="3"/>
        <v>0.17500000000000002</v>
      </c>
      <c r="K8" s="124">
        <v>0.0625</v>
      </c>
      <c r="L8" s="124">
        <v>0.1125</v>
      </c>
      <c r="M8" s="188"/>
      <c r="N8" s="188"/>
      <c r="O8" s="124">
        <v>0.0625</v>
      </c>
      <c r="P8" s="124">
        <v>0.1125</v>
      </c>
      <c r="Q8" s="124">
        <v>0.0625</v>
      </c>
      <c r="R8" s="124">
        <v>0.1125</v>
      </c>
      <c r="S8" s="173" t="s">
        <v>341</v>
      </c>
      <c r="U8" s="100" t="s">
        <v>970</v>
      </c>
    </row>
    <row r="9" spans="1:21" ht="15" customHeight="1">
      <c r="A9" s="65">
        <v>35065</v>
      </c>
      <c r="B9" s="185">
        <v>1.25</v>
      </c>
      <c r="C9" s="133">
        <v>0.13</v>
      </c>
      <c r="D9" s="133">
        <v>0.13</v>
      </c>
      <c r="E9" s="133">
        <v>0.13</v>
      </c>
      <c r="F9" s="133">
        <v>0.13</v>
      </c>
      <c r="G9" s="187">
        <f t="shared" si="0"/>
        <v>0.1625</v>
      </c>
      <c r="H9" s="187">
        <f t="shared" si="1"/>
        <v>0.1625</v>
      </c>
      <c r="I9" s="187">
        <f t="shared" si="2"/>
        <v>0.1625</v>
      </c>
      <c r="J9" s="187">
        <f t="shared" si="3"/>
        <v>0.1625</v>
      </c>
      <c r="K9" s="182">
        <v>0.05625</v>
      </c>
      <c r="L9" s="182">
        <v>0.10625</v>
      </c>
      <c r="M9" s="188"/>
      <c r="N9" s="188"/>
      <c r="O9" s="182">
        <v>0.05625</v>
      </c>
      <c r="P9" s="182">
        <v>0.10625</v>
      </c>
      <c r="Q9" s="182">
        <v>0.05625</v>
      </c>
      <c r="R9" s="182">
        <v>0.10625</v>
      </c>
      <c r="S9" s="173" t="s">
        <v>348</v>
      </c>
      <c r="U9" s="100" t="s">
        <v>927</v>
      </c>
    </row>
    <row r="10" spans="1:21" ht="15" customHeight="1">
      <c r="A10" s="65">
        <v>34700</v>
      </c>
      <c r="B10" s="185">
        <v>1.25</v>
      </c>
      <c r="C10" s="133">
        <v>0.12</v>
      </c>
      <c r="D10" s="133">
        <v>0.12</v>
      </c>
      <c r="E10" s="133">
        <v>0.12</v>
      </c>
      <c r="F10" s="133">
        <v>0.12</v>
      </c>
      <c r="G10" s="187">
        <f t="shared" si="0"/>
        <v>0.15</v>
      </c>
      <c r="H10" s="187">
        <f t="shared" si="1"/>
        <v>0.15</v>
      </c>
      <c r="I10" s="187">
        <f t="shared" si="2"/>
        <v>0.15</v>
      </c>
      <c r="J10" s="187">
        <f t="shared" si="3"/>
        <v>0.15</v>
      </c>
      <c r="K10" s="124">
        <v>0.05</v>
      </c>
      <c r="L10" s="124">
        <v>0.1</v>
      </c>
      <c r="M10" s="124">
        <v>0.05</v>
      </c>
      <c r="N10" s="124">
        <v>0.1</v>
      </c>
      <c r="O10" s="124">
        <v>0.05</v>
      </c>
      <c r="P10" s="124">
        <v>0.1</v>
      </c>
      <c r="Q10" s="124">
        <v>0.05</v>
      </c>
      <c r="R10" s="124">
        <v>0.1</v>
      </c>
      <c r="S10" s="173" t="s">
        <v>348</v>
      </c>
      <c r="U10" s="100" t="s">
        <v>461</v>
      </c>
    </row>
    <row r="11" spans="1:21" ht="15" customHeight="1">
      <c r="A11" s="65">
        <v>34335</v>
      </c>
      <c r="B11" s="185">
        <v>1.21</v>
      </c>
      <c r="C11" s="133">
        <v>0.1</v>
      </c>
      <c r="D11" s="133">
        <v>0.12</v>
      </c>
      <c r="E11" s="133">
        <v>0.1</v>
      </c>
      <c r="F11" s="133">
        <v>0.12</v>
      </c>
      <c r="G11" s="187">
        <f t="shared" si="0"/>
        <v>0.121</v>
      </c>
      <c r="H11" s="187">
        <f t="shared" si="1"/>
        <v>0.1452</v>
      </c>
      <c r="I11" s="187">
        <f t="shared" si="2"/>
        <v>0.121</v>
      </c>
      <c r="J11" s="187">
        <f t="shared" si="3"/>
        <v>0.1452</v>
      </c>
      <c r="K11" s="183">
        <v>0.0363</v>
      </c>
      <c r="L11" s="183">
        <v>0.0843</v>
      </c>
      <c r="M11" s="189">
        <v>0.0484</v>
      </c>
      <c r="N11" s="189">
        <v>0.0968</v>
      </c>
      <c r="O11" s="183">
        <v>0.0363</v>
      </c>
      <c r="P11" s="183">
        <v>0.0843</v>
      </c>
      <c r="Q11" s="183">
        <v>0.0363</v>
      </c>
      <c r="R11" s="183">
        <v>0.0843</v>
      </c>
      <c r="S11" s="173" t="s">
        <v>348</v>
      </c>
      <c r="U11" s="100"/>
    </row>
    <row r="12" spans="1:21" ht="15" customHeight="1">
      <c r="A12" s="65">
        <v>32874</v>
      </c>
      <c r="B12" s="185">
        <v>1.17</v>
      </c>
      <c r="C12" s="133">
        <v>0.08</v>
      </c>
      <c r="D12" s="133">
        <v>0.12</v>
      </c>
      <c r="E12" s="133">
        <v>0.08</v>
      </c>
      <c r="F12" s="133">
        <v>0.08</v>
      </c>
      <c r="G12" s="187">
        <f t="shared" si="0"/>
        <v>0.0936</v>
      </c>
      <c r="H12" s="187">
        <f t="shared" si="1"/>
        <v>0.1404</v>
      </c>
      <c r="I12" s="187">
        <f t="shared" si="2"/>
        <v>0.0936</v>
      </c>
      <c r="J12" s="187">
        <f t="shared" si="3"/>
        <v>0.0936</v>
      </c>
      <c r="K12" s="183">
        <v>0.0234</v>
      </c>
      <c r="L12" s="183">
        <v>0.0702</v>
      </c>
      <c r="M12" s="189">
        <v>0.0468</v>
      </c>
      <c r="N12" s="189">
        <v>0.0936</v>
      </c>
      <c r="O12" s="183">
        <v>0.0234</v>
      </c>
      <c r="P12" s="183">
        <v>0.0702</v>
      </c>
      <c r="Q12" s="183">
        <v>0.0234</v>
      </c>
      <c r="R12" s="183">
        <v>0.0702</v>
      </c>
      <c r="S12" s="136"/>
      <c r="U12" s="100"/>
    </row>
    <row r="13" spans="1:21" ht="15" customHeight="1">
      <c r="A13" s="65">
        <v>32509</v>
      </c>
      <c r="B13" s="185">
        <v>1.134</v>
      </c>
      <c r="C13" s="133">
        <v>0.08</v>
      </c>
      <c r="D13" s="133">
        <v>0.12</v>
      </c>
      <c r="E13" s="133">
        <v>0.08</v>
      </c>
      <c r="F13" s="133">
        <v>0.08</v>
      </c>
      <c r="G13" s="187">
        <f t="shared" si="0"/>
        <v>0.09072</v>
      </c>
      <c r="H13" s="187">
        <f t="shared" si="1"/>
        <v>0.13607999999999998</v>
      </c>
      <c r="I13" s="187">
        <f t="shared" si="2"/>
        <v>0.09072</v>
      </c>
      <c r="J13" s="187">
        <f t="shared" si="3"/>
        <v>0.09072</v>
      </c>
      <c r="K13" s="184">
        <v>0.02268</v>
      </c>
      <c r="L13" s="184">
        <v>0.06804</v>
      </c>
      <c r="M13" s="189">
        <v>0.04536</v>
      </c>
      <c r="N13" s="189">
        <v>0.09072</v>
      </c>
      <c r="O13" s="184">
        <v>0.02268</v>
      </c>
      <c r="P13" s="184">
        <v>0.06804</v>
      </c>
      <c r="Q13" s="184">
        <v>0.02268</v>
      </c>
      <c r="R13" s="184">
        <v>0.06804</v>
      </c>
      <c r="S13" s="136"/>
      <c r="U13" s="100"/>
    </row>
    <row r="14" spans="1:21" ht="15" customHeight="1">
      <c r="A14" s="65">
        <v>32143</v>
      </c>
      <c r="B14" s="185">
        <v>1.1</v>
      </c>
      <c r="C14" s="133">
        <v>0.08</v>
      </c>
      <c r="D14" s="133">
        <v>0.12</v>
      </c>
      <c r="E14" s="133">
        <v>0.08</v>
      </c>
      <c r="F14" s="133">
        <v>0.08</v>
      </c>
      <c r="G14" s="187">
        <f t="shared" si="0"/>
        <v>0.08800000000000001</v>
      </c>
      <c r="H14" s="187">
        <f t="shared" si="1"/>
        <v>0.132</v>
      </c>
      <c r="I14" s="187">
        <f t="shared" si="2"/>
        <v>0.08800000000000001</v>
      </c>
      <c r="J14" s="187">
        <f t="shared" si="3"/>
        <v>0.08800000000000001</v>
      </c>
      <c r="K14" s="183">
        <v>0.022</v>
      </c>
      <c r="L14" s="183">
        <v>0.066</v>
      </c>
      <c r="M14" s="133">
        <v>0.044</v>
      </c>
      <c r="N14" s="133">
        <v>0.088</v>
      </c>
      <c r="O14" s="183">
        <v>0.022</v>
      </c>
      <c r="P14" s="183">
        <v>0.066</v>
      </c>
      <c r="Q14" s="183">
        <v>0.022</v>
      </c>
      <c r="R14" s="183">
        <v>0.066</v>
      </c>
      <c r="S14" s="173" t="s">
        <v>342</v>
      </c>
      <c r="U14" s="75" t="s">
        <v>460</v>
      </c>
    </row>
    <row r="15" spans="1:21" ht="15" customHeight="1">
      <c r="A15" s="65">
        <v>31778</v>
      </c>
      <c r="B15" s="185">
        <v>1.1</v>
      </c>
      <c r="C15" s="133">
        <v>0.08</v>
      </c>
      <c r="D15" s="133">
        <v>0.12</v>
      </c>
      <c r="E15" s="133"/>
      <c r="F15" s="153"/>
      <c r="G15" s="187">
        <f t="shared" si="0"/>
        <v>0.08800000000000001</v>
      </c>
      <c r="H15" s="187">
        <f t="shared" si="1"/>
        <v>0.132</v>
      </c>
      <c r="I15" s="187"/>
      <c r="J15" s="187"/>
      <c r="K15" s="183">
        <v>0.022</v>
      </c>
      <c r="L15" s="183">
        <v>0.066</v>
      </c>
      <c r="M15" s="133">
        <v>0.044</v>
      </c>
      <c r="N15" s="133">
        <v>0.088</v>
      </c>
      <c r="O15" s="133"/>
      <c r="P15" s="133"/>
      <c r="Q15" s="97"/>
      <c r="R15" s="97"/>
      <c r="S15" s="136"/>
      <c r="U15" s="100"/>
    </row>
    <row r="16" spans="1:21" ht="15" customHeight="1">
      <c r="A16" s="65">
        <v>31413</v>
      </c>
      <c r="B16" s="185">
        <v>1.06</v>
      </c>
      <c r="C16" s="133">
        <v>0.08</v>
      </c>
      <c r="D16" s="133">
        <v>0.12</v>
      </c>
      <c r="E16" s="133"/>
      <c r="F16" s="153"/>
      <c r="G16" s="187">
        <f t="shared" si="0"/>
        <v>0.0848</v>
      </c>
      <c r="H16" s="187">
        <f t="shared" si="1"/>
        <v>0.1272</v>
      </c>
      <c r="I16" s="187"/>
      <c r="J16" s="187"/>
      <c r="K16" s="183">
        <v>0.0212</v>
      </c>
      <c r="L16" s="183">
        <v>0.0636</v>
      </c>
      <c r="M16" s="133">
        <v>0.0424</v>
      </c>
      <c r="N16" s="133">
        <v>0.0848</v>
      </c>
      <c r="O16" s="133"/>
      <c r="P16" s="133"/>
      <c r="Q16" s="97"/>
      <c r="R16" s="97"/>
      <c r="S16" s="136"/>
      <c r="U16" s="100"/>
    </row>
    <row r="17" spans="1:20" ht="15" customHeight="1">
      <c r="A17" s="65">
        <v>30682</v>
      </c>
      <c r="B17" s="185">
        <v>1.03</v>
      </c>
      <c r="C17" s="133">
        <v>0.08</v>
      </c>
      <c r="D17" s="133">
        <v>0.12</v>
      </c>
      <c r="E17" s="133"/>
      <c r="F17" s="153"/>
      <c r="G17" s="187">
        <f t="shared" si="0"/>
        <v>0.0824</v>
      </c>
      <c r="H17" s="187">
        <f t="shared" si="1"/>
        <v>0.1236</v>
      </c>
      <c r="I17" s="187"/>
      <c r="J17" s="187"/>
      <c r="K17" s="124">
        <v>0.0206</v>
      </c>
      <c r="L17" s="124">
        <v>0.0618</v>
      </c>
      <c r="M17" s="133">
        <v>0.0412</v>
      </c>
      <c r="N17" s="133">
        <v>0.0824</v>
      </c>
      <c r="O17" s="133"/>
      <c r="P17" s="133"/>
      <c r="Q17" s="97"/>
      <c r="R17" s="97"/>
      <c r="S17" s="100" t="s">
        <v>459</v>
      </c>
      <c r="T17" s="86">
        <v>31910</v>
      </c>
    </row>
    <row r="18" spans="1:21" ht="15" customHeight="1">
      <c r="A18" s="65">
        <v>30317</v>
      </c>
      <c r="B18" s="185">
        <v>1.03</v>
      </c>
      <c r="C18" s="133">
        <v>0.08</v>
      </c>
      <c r="D18" s="133">
        <v>0.12</v>
      </c>
      <c r="E18" s="133"/>
      <c r="F18" s="153"/>
      <c r="G18" s="187">
        <f t="shared" si="0"/>
        <v>0.0824</v>
      </c>
      <c r="H18" s="187">
        <f t="shared" si="1"/>
        <v>0.1236</v>
      </c>
      <c r="I18" s="187"/>
      <c r="J18" s="187"/>
      <c r="K18" s="124">
        <v>0.0206</v>
      </c>
      <c r="L18" s="124">
        <v>0.0618</v>
      </c>
      <c r="M18" s="133">
        <v>0.0412</v>
      </c>
      <c r="N18" s="133">
        <v>0.0824</v>
      </c>
      <c r="O18" s="133"/>
      <c r="P18" s="133"/>
      <c r="Q18" s="97"/>
      <c r="R18" s="97"/>
      <c r="S18" s="100"/>
      <c r="U18" s="100"/>
    </row>
    <row r="19" spans="1:21" ht="15" customHeight="1">
      <c r="A19" s="65">
        <v>29587</v>
      </c>
      <c r="B19" s="185">
        <v>1.03</v>
      </c>
      <c r="C19" s="133">
        <v>0.08</v>
      </c>
      <c r="D19" s="133">
        <v>0.08</v>
      </c>
      <c r="E19" s="133"/>
      <c r="F19" s="153"/>
      <c r="G19" s="187">
        <f t="shared" si="0"/>
        <v>0.0824</v>
      </c>
      <c r="H19" s="187">
        <f t="shared" si="1"/>
        <v>0.0824</v>
      </c>
      <c r="I19" s="187"/>
      <c r="J19" s="187"/>
      <c r="K19" s="124">
        <v>0.0206</v>
      </c>
      <c r="L19" s="124">
        <v>0.0618</v>
      </c>
      <c r="M19" s="124">
        <v>0.0206</v>
      </c>
      <c r="N19" s="124">
        <v>0.0618</v>
      </c>
      <c r="O19" s="133"/>
      <c r="P19" s="133"/>
      <c r="Q19" s="97"/>
      <c r="R19" s="97"/>
      <c r="S19" s="100" t="s">
        <v>458</v>
      </c>
      <c r="U19" s="100" t="s">
        <v>349</v>
      </c>
    </row>
    <row r="20" spans="1:21" ht="15" customHeight="1">
      <c r="A20" s="65">
        <v>28856</v>
      </c>
      <c r="B20" s="185">
        <v>1.03</v>
      </c>
      <c r="C20" s="133">
        <v>0.08</v>
      </c>
      <c r="D20" s="133"/>
      <c r="E20" s="133"/>
      <c r="F20" s="153"/>
      <c r="G20" s="187">
        <f t="shared" si="0"/>
        <v>0.0824</v>
      </c>
      <c r="H20" s="187"/>
      <c r="I20" s="187"/>
      <c r="J20" s="187"/>
      <c r="K20" s="124">
        <v>0.0206</v>
      </c>
      <c r="L20" s="124">
        <v>0.0618</v>
      </c>
      <c r="M20" s="124"/>
      <c r="N20" s="124"/>
      <c r="O20" s="133"/>
      <c r="P20" s="133"/>
      <c r="Q20" s="97"/>
      <c r="R20" s="97"/>
      <c r="S20" s="202" t="s">
        <v>976</v>
      </c>
      <c r="U20" s="100"/>
    </row>
    <row r="21" spans="1:21" ht="15" customHeight="1">
      <c r="A21" s="65">
        <v>27760</v>
      </c>
      <c r="B21" s="186">
        <v>1</v>
      </c>
      <c r="C21" s="133">
        <v>0.08</v>
      </c>
      <c r="D21" s="97"/>
      <c r="E21" s="97"/>
      <c r="F21" s="97"/>
      <c r="G21" s="187">
        <f t="shared" si="0"/>
        <v>0.08</v>
      </c>
      <c r="H21" s="187"/>
      <c r="I21" s="187"/>
      <c r="J21" s="187"/>
      <c r="K21" s="124">
        <v>0.02</v>
      </c>
      <c r="L21" s="124">
        <v>0.06</v>
      </c>
      <c r="M21" s="133"/>
      <c r="N21" s="133"/>
      <c r="O21" s="133"/>
      <c r="P21" s="133"/>
      <c r="Q21" s="97"/>
      <c r="R21" s="97"/>
      <c r="S21" s="202" t="s">
        <v>976</v>
      </c>
      <c r="U21" s="100" t="s">
        <v>921</v>
      </c>
    </row>
    <row r="22" spans="1:21" ht="15" customHeight="1">
      <c r="A22" s="65">
        <v>24108</v>
      </c>
      <c r="B22" s="186">
        <v>1</v>
      </c>
      <c r="C22" s="133">
        <v>0.08</v>
      </c>
      <c r="D22" s="75"/>
      <c r="E22" s="75"/>
      <c r="F22" s="75"/>
      <c r="G22" s="187">
        <f t="shared" si="0"/>
        <v>0.08</v>
      </c>
      <c r="H22" s="187"/>
      <c r="I22" s="187"/>
      <c r="J22" s="187"/>
      <c r="K22" s="124">
        <v>0.02</v>
      </c>
      <c r="L22" s="124">
        <v>0.06</v>
      </c>
      <c r="M22" s="75"/>
      <c r="N22" s="75"/>
      <c r="O22" s="75"/>
      <c r="P22" s="75"/>
      <c r="Q22" s="75"/>
      <c r="R22" s="75"/>
      <c r="S22" s="121"/>
      <c r="U22" s="75"/>
    </row>
    <row r="23" spans="1:21" ht="15" customHeight="1">
      <c r="A23" s="65">
        <v>23743</v>
      </c>
      <c r="B23" s="186">
        <v>0.95</v>
      </c>
      <c r="C23" s="133">
        <v>0.08</v>
      </c>
      <c r="D23" s="75"/>
      <c r="E23" s="75"/>
      <c r="F23" s="75"/>
      <c r="G23" s="187">
        <f t="shared" si="0"/>
        <v>0.076</v>
      </c>
      <c r="H23" s="187"/>
      <c r="I23" s="187"/>
      <c r="J23" s="187"/>
      <c r="K23" s="124">
        <f aca="true" t="shared" si="4" ref="K23:K28">$B23*0.02</f>
        <v>0.019</v>
      </c>
      <c r="L23" s="124">
        <f aca="true" t="shared" si="5" ref="L23:L28">$B23*0.06</f>
        <v>0.056999999999999995</v>
      </c>
      <c r="M23" s="75"/>
      <c r="N23" s="75"/>
      <c r="O23" s="75"/>
      <c r="P23" s="75"/>
      <c r="Q23" s="75"/>
      <c r="R23" s="75"/>
      <c r="S23" s="121"/>
      <c r="U23" s="75"/>
    </row>
    <row r="24" spans="1:21" ht="15" customHeight="1">
      <c r="A24" s="65">
        <v>22282</v>
      </c>
      <c r="B24" s="186">
        <v>0.9</v>
      </c>
      <c r="C24" s="133">
        <v>0.08</v>
      </c>
      <c r="D24" s="75"/>
      <c r="E24" s="75"/>
      <c r="F24" s="75"/>
      <c r="G24" s="187">
        <f t="shared" si="0"/>
        <v>0.07200000000000001</v>
      </c>
      <c r="H24" s="187"/>
      <c r="I24" s="187"/>
      <c r="J24" s="187"/>
      <c r="K24" s="124">
        <f t="shared" si="4"/>
        <v>0.018000000000000002</v>
      </c>
      <c r="L24" s="124">
        <f t="shared" si="5"/>
        <v>0.054</v>
      </c>
      <c r="M24" s="75"/>
      <c r="N24" s="75"/>
      <c r="O24" s="75"/>
      <c r="P24" s="75"/>
      <c r="Q24" s="75"/>
      <c r="R24" s="75"/>
      <c r="S24" s="121"/>
      <c r="U24" s="75"/>
    </row>
    <row r="25" spans="1:21" ht="15" customHeight="1">
      <c r="A25" s="65">
        <v>20090</v>
      </c>
      <c r="B25" s="186">
        <v>0.85</v>
      </c>
      <c r="C25" s="133">
        <v>0.08</v>
      </c>
      <c r="D25" s="75"/>
      <c r="E25" s="75"/>
      <c r="F25" s="75"/>
      <c r="G25" s="187">
        <f t="shared" si="0"/>
        <v>0.068</v>
      </c>
      <c r="H25" s="187"/>
      <c r="I25" s="187"/>
      <c r="J25" s="187"/>
      <c r="K25" s="124">
        <f t="shared" si="4"/>
        <v>0.017</v>
      </c>
      <c r="L25" s="124">
        <f t="shared" si="5"/>
        <v>0.051</v>
      </c>
      <c r="M25" s="75"/>
      <c r="N25" s="75"/>
      <c r="O25" s="75"/>
      <c r="P25" s="75"/>
      <c r="Q25" s="75"/>
      <c r="R25" s="75"/>
      <c r="S25" s="121"/>
      <c r="U25" s="75"/>
    </row>
    <row r="26" spans="1:21" ht="15" customHeight="1">
      <c r="A26" s="65">
        <v>19360</v>
      </c>
      <c r="B26" s="186">
        <v>0.8</v>
      </c>
      <c r="C26" s="133">
        <v>0.08</v>
      </c>
      <c r="D26" s="75"/>
      <c r="E26" s="75"/>
      <c r="F26" s="75"/>
      <c r="G26" s="187">
        <f t="shared" si="0"/>
        <v>0.064</v>
      </c>
      <c r="H26" s="187"/>
      <c r="I26" s="187"/>
      <c r="J26" s="187"/>
      <c r="K26" s="124">
        <f t="shared" si="4"/>
        <v>0.016</v>
      </c>
      <c r="L26" s="124">
        <f t="shared" si="5"/>
        <v>0.048</v>
      </c>
      <c r="M26" s="75"/>
      <c r="N26" s="75"/>
      <c r="O26" s="75"/>
      <c r="P26" s="75"/>
      <c r="Q26" s="75"/>
      <c r="R26" s="75"/>
      <c r="S26" s="121"/>
      <c r="U26" s="75"/>
    </row>
    <row r="27" spans="1:21" ht="15" customHeight="1">
      <c r="A27" s="65">
        <v>18994</v>
      </c>
      <c r="B27" s="186">
        <v>0.78</v>
      </c>
      <c r="C27" s="133">
        <v>0.08</v>
      </c>
      <c r="D27" s="75"/>
      <c r="E27" s="75"/>
      <c r="F27" s="75"/>
      <c r="G27" s="187">
        <f t="shared" si="0"/>
        <v>0.062400000000000004</v>
      </c>
      <c r="H27" s="187"/>
      <c r="I27" s="187"/>
      <c r="J27" s="187"/>
      <c r="K27" s="124">
        <f t="shared" si="4"/>
        <v>0.015600000000000001</v>
      </c>
      <c r="L27" s="124">
        <f t="shared" si="5"/>
        <v>0.0468</v>
      </c>
      <c r="M27" s="75"/>
      <c r="N27" s="75"/>
      <c r="O27" s="75"/>
      <c r="P27" s="75"/>
      <c r="Q27" s="75"/>
      <c r="R27" s="75"/>
      <c r="S27" s="121"/>
      <c r="U27" s="75"/>
    </row>
    <row r="28" spans="1:21" ht="15" customHeight="1">
      <c r="A28" s="65">
        <v>17533</v>
      </c>
      <c r="B28" s="186">
        <v>1</v>
      </c>
      <c r="C28" s="133">
        <v>0.08</v>
      </c>
      <c r="D28" s="75"/>
      <c r="E28" s="75"/>
      <c r="F28" s="75"/>
      <c r="G28" s="187">
        <f t="shared" si="0"/>
        <v>0.08</v>
      </c>
      <c r="H28" s="187"/>
      <c r="I28" s="187"/>
      <c r="J28" s="187"/>
      <c r="K28" s="124">
        <f t="shared" si="4"/>
        <v>0.02</v>
      </c>
      <c r="L28" s="124">
        <f t="shared" si="5"/>
        <v>0.06</v>
      </c>
      <c r="M28" s="75"/>
      <c r="N28" s="75"/>
      <c r="O28" s="75"/>
      <c r="P28" s="75"/>
      <c r="Q28" s="75"/>
      <c r="R28" s="75"/>
      <c r="S28" s="75" t="s">
        <v>352</v>
      </c>
      <c r="U28" s="75"/>
    </row>
    <row r="29" spans="1:21" ht="15" customHeight="1">
      <c r="A29" s="75"/>
      <c r="B29" s="75"/>
      <c r="C29" s="75"/>
      <c r="D29" s="75"/>
      <c r="E29" s="75"/>
      <c r="F29" s="75"/>
      <c r="G29" s="75"/>
      <c r="H29" s="75"/>
      <c r="I29" s="75"/>
      <c r="J29" s="75"/>
      <c r="K29" s="75"/>
      <c r="L29" s="75"/>
      <c r="M29" s="75"/>
      <c r="N29" s="75"/>
      <c r="O29" s="75"/>
      <c r="P29" s="75"/>
      <c r="Q29" s="75"/>
      <c r="R29" s="75"/>
      <c r="S29" s="75"/>
      <c r="T29" s="75"/>
      <c r="U29" s="75"/>
    </row>
    <row r="30" spans="1:21" ht="15" customHeight="1">
      <c r="A30" s="75"/>
      <c r="B30" s="75" t="s">
        <v>462</v>
      </c>
      <c r="C30" s="75"/>
      <c r="D30" s="75"/>
      <c r="E30" s="75"/>
      <c r="F30" s="75"/>
      <c r="G30" s="75"/>
      <c r="H30" s="75"/>
      <c r="I30" s="75"/>
      <c r="J30" s="75"/>
      <c r="K30" s="75"/>
      <c r="L30" s="75"/>
      <c r="M30" s="75"/>
      <c r="N30" s="75"/>
      <c r="O30" s="75"/>
      <c r="P30" s="75"/>
      <c r="Q30" s="75"/>
      <c r="R30" s="75"/>
      <c r="S30" s="75"/>
      <c r="T30" s="75"/>
      <c r="U30" s="75"/>
    </row>
    <row r="31" spans="1:21" ht="15" customHeight="1">
      <c r="A31" s="75"/>
      <c r="B31" s="75" t="s">
        <v>463</v>
      </c>
      <c r="C31" s="75"/>
      <c r="D31" s="75"/>
      <c r="E31" s="75"/>
      <c r="F31" s="75"/>
      <c r="G31" s="75"/>
      <c r="H31" s="75"/>
      <c r="I31" s="75"/>
      <c r="J31" s="75"/>
      <c r="K31" s="75"/>
      <c r="L31" s="75"/>
      <c r="M31" s="75"/>
      <c r="N31" s="75"/>
      <c r="O31" s="75"/>
      <c r="P31" s="75"/>
      <c r="Q31" s="75"/>
      <c r="R31" s="75"/>
      <c r="S31" s="75"/>
      <c r="T31" s="75"/>
      <c r="U31" s="75"/>
    </row>
    <row r="32" spans="1:21" ht="15" customHeight="1">
      <c r="A32" s="75"/>
      <c r="B32" s="75"/>
      <c r="C32" s="75"/>
      <c r="D32" s="75"/>
      <c r="E32" s="75"/>
      <c r="F32" s="75"/>
      <c r="G32" s="75"/>
      <c r="H32" s="75"/>
      <c r="I32" s="75"/>
      <c r="J32" s="75"/>
      <c r="K32" s="75"/>
      <c r="L32" s="75"/>
      <c r="M32" s="75"/>
      <c r="N32" s="75"/>
      <c r="O32" s="75"/>
      <c r="P32" s="75"/>
      <c r="Q32" s="75"/>
      <c r="R32" s="75"/>
      <c r="S32" s="75"/>
      <c r="T32" s="75"/>
      <c r="U32" s="75"/>
    </row>
    <row r="33" spans="1:21" ht="15" customHeight="1">
      <c r="A33" s="75"/>
      <c r="B33" s="15" t="s">
        <v>1065</v>
      </c>
      <c r="C33" s="75"/>
      <c r="D33" s="75"/>
      <c r="E33" s="75"/>
      <c r="F33" s="75"/>
      <c r="G33" s="75"/>
      <c r="H33" s="75"/>
      <c r="I33" s="75"/>
      <c r="J33" s="75"/>
      <c r="K33" s="75"/>
      <c r="L33" s="75"/>
      <c r="M33" s="75"/>
      <c r="N33" s="75"/>
      <c r="O33" s="75"/>
      <c r="P33" s="75"/>
      <c r="Q33" s="75"/>
      <c r="R33" s="75"/>
      <c r="S33" s="75"/>
      <c r="T33" s="75"/>
      <c r="U33" s="75"/>
    </row>
    <row r="34" spans="1:21" ht="15" customHeight="1">
      <c r="A34" s="75"/>
      <c r="B34" s="75" t="s">
        <v>340</v>
      </c>
      <c r="C34" s="75"/>
      <c r="D34" s="75"/>
      <c r="E34" s="75"/>
      <c r="F34" s="75"/>
      <c r="G34" s="75"/>
      <c r="H34" s="75"/>
      <c r="I34" s="75"/>
      <c r="J34" s="75"/>
      <c r="K34" s="75"/>
      <c r="L34" s="75"/>
      <c r="M34" s="75"/>
      <c r="N34" s="75"/>
      <c r="O34" s="75"/>
      <c r="P34" s="75"/>
      <c r="Q34" s="75"/>
      <c r="R34" s="75"/>
      <c r="S34" s="75"/>
      <c r="T34" s="75"/>
      <c r="U34" s="75"/>
    </row>
    <row r="35" spans="1:21" ht="15" customHeight="1">
      <c r="A35" s="75"/>
      <c r="B35" s="100" t="s">
        <v>355</v>
      </c>
      <c r="C35" s="190"/>
      <c r="D35" s="190"/>
      <c r="E35" s="190"/>
      <c r="F35" s="190"/>
      <c r="G35" s="75"/>
      <c r="H35" s="75"/>
      <c r="I35" s="75"/>
      <c r="J35" s="75"/>
      <c r="K35" s="75"/>
      <c r="L35" s="75"/>
      <c r="M35" s="75"/>
      <c r="N35" s="75"/>
      <c r="O35" s="75"/>
      <c r="P35" s="75"/>
      <c r="Q35" s="75"/>
      <c r="R35" s="75"/>
      <c r="S35" s="75"/>
      <c r="T35" s="75"/>
      <c r="U35" s="75"/>
    </row>
    <row r="36" spans="1:21" ht="15" customHeight="1">
      <c r="A36" s="75"/>
      <c r="B36" s="75" t="s">
        <v>353</v>
      </c>
      <c r="C36" s="75"/>
      <c r="D36" s="75"/>
      <c r="E36" s="75"/>
      <c r="F36" s="75"/>
      <c r="G36" s="75"/>
      <c r="H36" s="75"/>
      <c r="I36" s="75"/>
      <c r="J36" s="75"/>
      <c r="K36" s="75"/>
      <c r="L36" s="75"/>
      <c r="M36" s="75"/>
      <c r="N36" s="75"/>
      <c r="O36" s="75"/>
      <c r="P36" s="75"/>
      <c r="Q36" s="75"/>
      <c r="R36" s="75"/>
      <c r="S36" s="75"/>
      <c r="T36" s="75"/>
      <c r="U36" s="75"/>
    </row>
    <row r="37" spans="1:21" ht="15" customHeight="1">
      <c r="A37" s="75"/>
      <c r="B37" s="75" t="s">
        <v>354</v>
      </c>
      <c r="C37" s="190"/>
      <c r="D37" s="190"/>
      <c r="E37" s="190"/>
      <c r="F37" s="190"/>
      <c r="G37" s="75"/>
      <c r="H37" s="75"/>
      <c r="I37" s="75"/>
      <c r="J37" s="75"/>
      <c r="K37" s="75"/>
      <c r="L37" s="75"/>
      <c r="M37" s="75"/>
      <c r="N37" s="75"/>
      <c r="O37" s="75"/>
      <c r="P37" s="75"/>
      <c r="Q37" s="75"/>
      <c r="R37" s="75"/>
      <c r="S37" s="75"/>
      <c r="T37" s="75"/>
      <c r="U37" s="75"/>
    </row>
    <row r="38" spans="1:21" ht="15" customHeight="1">
      <c r="A38" s="75"/>
      <c r="B38" s="15"/>
      <c r="C38" s="190"/>
      <c r="D38" s="190"/>
      <c r="E38" s="190"/>
      <c r="F38" s="190"/>
      <c r="G38" s="75"/>
      <c r="H38" s="75"/>
      <c r="I38" s="75"/>
      <c r="J38" s="75"/>
      <c r="K38" s="75"/>
      <c r="L38" s="75"/>
      <c r="M38" s="75"/>
      <c r="N38" s="75"/>
      <c r="O38" s="75"/>
      <c r="P38" s="75"/>
      <c r="Q38" s="75"/>
      <c r="R38" s="75"/>
      <c r="S38" s="75"/>
      <c r="T38" s="75"/>
      <c r="U38" s="75"/>
    </row>
    <row r="39" spans="1:21" ht="15" customHeight="1">
      <c r="A39" s="75"/>
      <c r="B39" s="190"/>
      <c r="C39" s="190"/>
      <c r="D39" s="190"/>
      <c r="E39" s="190"/>
      <c r="F39" s="190"/>
      <c r="G39" s="75"/>
      <c r="H39" s="75"/>
      <c r="I39" s="75"/>
      <c r="J39" s="75"/>
      <c r="K39" s="75"/>
      <c r="L39" s="75"/>
      <c r="M39" s="75"/>
      <c r="N39" s="75"/>
      <c r="O39" s="75"/>
      <c r="P39" s="75"/>
      <c r="Q39" s="75"/>
      <c r="R39" s="75"/>
      <c r="S39" s="75"/>
      <c r="T39" s="75"/>
      <c r="U39" s="75"/>
    </row>
    <row r="40" spans="1:21" ht="15" customHeight="1">
      <c r="A40" s="75"/>
      <c r="B40" s="190"/>
      <c r="C40" s="190"/>
      <c r="D40" s="190"/>
      <c r="E40" s="190"/>
      <c r="F40" s="190"/>
      <c r="G40" s="75"/>
      <c r="H40" s="75"/>
      <c r="I40" s="75"/>
      <c r="J40" s="75"/>
      <c r="K40" s="75"/>
      <c r="L40" s="75"/>
      <c r="M40" s="75"/>
      <c r="N40" s="75"/>
      <c r="O40" s="75"/>
      <c r="P40" s="75"/>
      <c r="Q40" s="75"/>
      <c r="R40" s="75"/>
      <c r="S40" s="75"/>
      <c r="T40" s="75"/>
      <c r="U40" s="75"/>
    </row>
    <row r="41" spans="1:21" ht="15" customHeight="1">
      <c r="A41" s="75"/>
      <c r="B41" s="75"/>
      <c r="C41" s="75"/>
      <c r="D41" s="75"/>
      <c r="E41" s="75"/>
      <c r="F41" s="75"/>
      <c r="G41" s="75"/>
      <c r="H41" s="75"/>
      <c r="I41" s="75"/>
      <c r="J41" s="75"/>
      <c r="K41" s="75"/>
      <c r="L41" s="75"/>
      <c r="M41" s="75"/>
      <c r="N41" s="75"/>
      <c r="O41" s="75"/>
      <c r="P41" s="75"/>
      <c r="Q41" s="75"/>
      <c r="R41" s="75"/>
      <c r="S41" s="75"/>
      <c r="T41" s="75"/>
      <c r="U41" s="75"/>
    </row>
    <row r="42" spans="1:21" ht="15" customHeight="1">
      <c r="A42" s="75"/>
      <c r="B42" s="75"/>
      <c r="C42" s="75"/>
      <c r="D42" s="75"/>
      <c r="E42" s="75"/>
      <c r="F42" s="75"/>
      <c r="G42" s="75"/>
      <c r="H42" s="75"/>
      <c r="I42" s="75"/>
      <c r="J42" s="75"/>
      <c r="K42" s="75"/>
      <c r="L42" s="75"/>
      <c r="M42" s="75"/>
      <c r="N42" s="75"/>
      <c r="O42" s="75"/>
      <c r="P42" s="75"/>
      <c r="Q42" s="75"/>
      <c r="R42" s="75"/>
      <c r="S42" s="75"/>
      <c r="T42" s="75"/>
      <c r="U42" s="75"/>
    </row>
  </sheetData>
  <sheetProtection/>
  <mergeCells count="16">
    <mergeCell ref="A2:A4"/>
    <mergeCell ref="S2:S4"/>
    <mergeCell ref="U2:U4"/>
    <mergeCell ref="B2:B4"/>
    <mergeCell ref="C2:F2"/>
    <mergeCell ref="G2:J2"/>
    <mergeCell ref="K2:R2"/>
    <mergeCell ref="K3:L3"/>
    <mergeCell ref="M3:N3"/>
    <mergeCell ref="Q3:R3"/>
    <mergeCell ref="T2:T4"/>
    <mergeCell ref="C3:D3"/>
    <mergeCell ref="E3:F3"/>
    <mergeCell ref="I3:J3"/>
    <mergeCell ref="O3:P3"/>
    <mergeCell ref="G3:H3"/>
  </mergeCells>
  <printOptions/>
  <pageMargins left="0.7" right="0.7" top="0.75" bottom="0.75" header="0.3" footer="0.3"/>
  <pageSetup horizontalDpi="300" verticalDpi="300" orientation="portrait" r:id="rId1"/>
</worksheet>
</file>

<file path=xl/worksheets/sheet23.xml><?xml version="1.0" encoding="utf-8"?>
<worksheet xmlns="http://schemas.openxmlformats.org/spreadsheetml/2006/main" xmlns:r="http://schemas.openxmlformats.org/officeDocument/2006/relationships">
  <dimension ref="A1:P55"/>
  <sheetViews>
    <sheetView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I40" sqref="I40"/>
    </sheetView>
  </sheetViews>
  <sheetFormatPr defaultColWidth="11.421875" defaultRowHeight="15"/>
  <cols>
    <col min="1" max="1" width="11.7109375" style="0" customWidth="1"/>
    <col min="8" max="8" width="47.140625" style="0" customWidth="1"/>
    <col min="9" max="9" width="43.28125" style="0" customWidth="1"/>
  </cols>
  <sheetData>
    <row r="1" spans="1:10" ht="14.25" hidden="1">
      <c r="A1" t="s">
        <v>286</v>
      </c>
      <c r="B1" t="s">
        <v>957</v>
      </c>
      <c r="C1" t="s">
        <v>958</v>
      </c>
      <c r="D1" t="s">
        <v>358</v>
      </c>
      <c r="E1" t="s">
        <v>359</v>
      </c>
      <c r="F1" t="s">
        <v>364</v>
      </c>
      <c r="G1" t="s">
        <v>365</v>
      </c>
      <c r="H1" s="111"/>
      <c r="I1" s="111"/>
      <c r="J1" s="75"/>
    </row>
    <row r="2" spans="1:10" s="70" customFormat="1" ht="15" customHeight="1">
      <c r="A2" s="362" t="s">
        <v>1072</v>
      </c>
      <c r="B2" s="362" t="s">
        <v>356</v>
      </c>
      <c r="C2" s="362"/>
      <c r="D2" s="362" t="s">
        <v>108</v>
      </c>
      <c r="E2" s="362"/>
      <c r="F2" s="395" t="s">
        <v>361</v>
      </c>
      <c r="G2" s="395"/>
      <c r="H2" s="265" t="s">
        <v>1068</v>
      </c>
      <c r="I2" s="265"/>
      <c r="J2" s="76"/>
    </row>
    <row r="3" spans="1:10" s="70" customFormat="1" ht="14.25">
      <c r="A3" s="362"/>
      <c r="B3" s="265" t="s">
        <v>333</v>
      </c>
      <c r="C3" s="265" t="s">
        <v>191</v>
      </c>
      <c r="D3" s="265" t="s">
        <v>333</v>
      </c>
      <c r="E3" s="265" t="s">
        <v>191</v>
      </c>
      <c r="F3" s="265" t="s">
        <v>333</v>
      </c>
      <c r="G3" s="265" t="s">
        <v>191</v>
      </c>
      <c r="H3" s="265"/>
      <c r="I3" s="265"/>
      <c r="J3" s="76"/>
    </row>
    <row r="4" spans="1:10" ht="14.25">
      <c r="A4" s="135">
        <v>40544</v>
      </c>
      <c r="B4" s="111"/>
      <c r="C4" s="111"/>
      <c r="D4" s="182">
        <v>0.00024</v>
      </c>
      <c r="E4" s="182">
        <v>0.00036</v>
      </c>
      <c r="F4" s="111"/>
      <c r="G4" s="191"/>
      <c r="H4" s="113" t="s">
        <v>357</v>
      </c>
      <c r="I4" s="113" t="s">
        <v>360</v>
      </c>
      <c r="J4" s="75"/>
    </row>
    <row r="5" spans="1:13" ht="14.25">
      <c r="A5" s="135">
        <v>40179</v>
      </c>
      <c r="B5" s="182">
        <v>0.00024</v>
      </c>
      <c r="C5" s="182">
        <v>0.00036</v>
      </c>
      <c r="D5" s="182"/>
      <c r="E5" s="182"/>
      <c r="F5" s="195">
        <v>8.31</v>
      </c>
      <c r="G5" s="196">
        <v>12.46</v>
      </c>
      <c r="H5" s="113" t="s">
        <v>362</v>
      </c>
      <c r="I5" s="113"/>
      <c r="J5" s="57"/>
      <c r="K5" s="197"/>
      <c r="L5" s="197"/>
      <c r="M5" s="197"/>
    </row>
    <row r="6" spans="1:13" ht="14.25">
      <c r="A6" s="135">
        <v>39814</v>
      </c>
      <c r="B6" s="182">
        <v>0.00024</v>
      </c>
      <c r="C6" s="182">
        <v>0.00036</v>
      </c>
      <c r="D6" s="182"/>
      <c r="E6" s="182"/>
      <c r="F6" s="195">
        <v>8.23</v>
      </c>
      <c r="G6" s="196">
        <v>12.35</v>
      </c>
      <c r="H6" s="113"/>
      <c r="I6" s="113"/>
      <c r="J6" s="57"/>
      <c r="K6" s="197"/>
      <c r="L6" s="197"/>
      <c r="M6" s="197"/>
    </row>
    <row r="7" spans="1:13" ht="14.25">
      <c r="A7" s="135">
        <v>39448</v>
      </c>
      <c r="B7" s="182">
        <v>0.00024</v>
      </c>
      <c r="C7" s="182">
        <v>0.00036</v>
      </c>
      <c r="D7" s="182"/>
      <c r="E7" s="182"/>
      <c r="F7" s="195">
        <v>7.99</v>
      </c>
      <c r="G7" s="196">
        <v>11.98</v>
      </c>
      <c r="H7" s="113"/>
      <c r="I7" s="113"/>
      <c r="J7" s="57"/>
      <c r="K7" s="197"/>
      <c r="L7" s="197"/>
      <c r="M7" s="197"/>
    </row>
    <row r="8" spans="1:13" ht="14.25">
      <c r="A8" s="135">
        <v>39083</v>
      </c>
      <c r="B8" s="182">
        <v>0.00024</v>
      </c>
      <c r="C8" s="182">
        <v>0.00036</v>
      </c>
      <c r="D8" s="182"/>
      <c r="E8" s="182"/>
      <c r="F8" s="195">
        <v>7.72</v>
      </c>
      <c r="G8" s="196">
        <v>11.59</v>
      </c>
      <c r="H8" s="113"/>
      <c r="I8" s="113"/>
      <c r="J8" s="57"/>
      <c r="K8" s="197"/>
      <c r="L8" s="197"/>
      <c r="M8" s="197"/>
    </row>
    <row r="9" spans="1:13" ht="14.25">
      <c r="A9" s="135">
        <v>38718</v>
      </c>
      <c r="B9" s="182">
        <v>0.00024</v>
      </c>
      <c r="C9" s="182">
        <v>0.00036</v>
      </c>
      <c r="D9" s="182"/>
      <c r="E9" s="182"/>
      <c r="F9" s="195">
        <v>7.46</v>
      </c>
      <c r="G9" s="196">
        <v>11.18</v>
      </c>
      <c r="H9" s="113" t="s">
        <v>363</v>
      </c>
      <c r="I9" s="113"/>
      <c r="J9" s="57"/>
      <c r="K9" s="197"/>
      <c r="L9" s="197"/>
      <c r="M9" s="197"/>
    </row>
    <row r="10" spans="1:13" ht="14.25">
      <c r="A10" s="135">
        <v>38353</v>
      </c>
      <c r="B10" s="182">
        <v>0.00024</v>
      </c>
      <c r="C10" s="182">
        <v>0.00036</v>
      </c>
      <c r="D10" s="182"/>
      <c r="E10" s="182"/>
      <c r="F10" s="195">
        <v>7.25</v>
      </c>
      <c r="G10" s="196">
        <v>10.87</v>
      </c>
      <c r="H10" s="113"/>
      <c r="I10" s="113"/>
      <c r="J10" s="57"/>
      <c r="K10" s="197"/>
      <c r="L10" s="197"/>
      <c r="M10" s="197"/>
    </row>
    <row r="11" spans="1:13" ht="14.25">
      <c r="A11" s="135">
        <v>37987</v>
      </c>
      <c r="B11" s="182">
        <v>0.00024</v>
      </c>
      <c r="C11" s="182">
        <v>0.00036</v>
      </c>
      <c r="D11" s="182"/>
      <c r="E11" s="182"/>
      <c r="F11" s="195">
        <v>7.13</v>
      </c>
      <c r="G11" s="196">
        <v>10.7</v>
      </c>
      <c r="H11" s="113"/>
      <c r="I11" s="113"/>
      <c r="J11" s="57"/>
      <c r="K11" s="197"/>
      <c r="L11" s="197"/>
      <c r="M11" s="197"/>
    </row>
    <row r="12" spans="1:13" ht="14.25">
      <c r="A12" s="135">
        <v>37622</v>
      </c>
      <c r="B12" s="182">
        <v>0.00024</v>
      </c>
      <c r="C12" s="182">
        <v>0.00036</v>
      </c>
      <c r="D12" s="182"/>
      <c r="E12" s="182"/>
      <c r="F12" s="195">
        <v>7</v>
      </c>
      <c r="G12" s="196">
        <v>10.51</v>
      </c>
      <c r="H12" s="113"/>
      <c r="I12" s="113"/>
      <c r="J12" s="57"/>
      <c r="K12" s="197"/>
      <c r="L12" s="197"/>
      <c r="M12" s="197"/>
    </row>
    <row r="13" spans="1:13" ht="14.25">
      <c r="A13" s="135">
        <v>37257</v>
      </c>
      <c r="B13" s="182">
        <v>0.00024</v>
      </c>
      <c r="C13" s="182">
        <v>0.00036</v>
      </c>
      <c r="D13" s="182"/>
      <c r="E13" s="182"/>
      <c r="F13" s="198">
        <v>6.772</v>
      </c>
      <c r="G13" s="199">
        <v>10.158</v>
      </c>
      <c r="H13" s="113"/>
      <c r="I13" s="113"/>
      <c r="J13" s="57"/>
      <c r="K13" s="197"/>
      <c r="L13" s="197"/>
      <c r="M13" s="197"/>
    </row>
    <row r="14" spans="1:16" ht="14.25">
      <c r="A14" s="135">
        <v>36892</v>
      </c>
      <c r="B14" s="182">
        <v>0.00024</v>
      </c>
      <c r="C14" s="182">
        <v>0.00036</v>
      </c>
      <c r="D14" s="182"/>
      <c r="E14" s="182"/>
      <c r="F14" s="192">
        <v>64.62</v>
      </c>
      <c r="G14" s="192">
        <v>43.08</v>
      </c>
      <c r="H14" s="113"/>
      <c r="I14" s="113"/>
      <c r="J14" s="60"/>
      <c r="K14" s="200"/>
      <c r="L14" s="197"/>
      <c r="M14" s="197"/>
      <c r="O14" s="201"/>
      <c r="P14" s="201"/>
    </row>
    <row r="15" spans="1:15" ht="14.25">
      <c r="A15" s="135">
        <v>36526</v>
      </c>
      <c r="B15" s="182">
        <v>0.00024</v>
      </c>
      <c r="C15" s="182">
        <v>0.00036</v>
      </c>
      <c r="D15" s="182"/>
      <c r="E15" s="182"/>
      <c r="F15" s="192">
        <v>63.5</v>
      </c>
      <c r="G15" s="192">
        <v>42.34</v>
      </c>
      <c r="H15" s="113" t="s">
        <v>370</v>
      </c>
      <c r="I15" s="113"/>
      <c r="J15" s="60"/>
      <c r="K15" s="200"/>
      <c r="L15" s="197"/>
      <c r="M15" s="197"/>
      <c r="O15" s="201"/>
    </row>
    <row r="16" spans="1:15" ht="14.25">
      <c r="A16" s="135">
        <v>36161</v>
      </c>
      <c r="B16" s="182">
        <v>0.00024</v>
      </c>
      <c r="C16" s="182">
        <v>0.00036</v>
      </c>
      <c r="D16" s="182"/>
      <c r="E16" s="182"/>
      <c r="F16" s="192">
        <v>41.68</v>
      </c>
      <c r="G16" s="192">
        <v>62.52</v>
      </c>
      <c r="H16" s="113"/>
      <c r="I16" s="113"/>
      <c r="J16" s="60"/>
      <c r="K16" s="200"/>
      <c r="L16" s="197"/>
      <c r="M16" s="197"/>
      <c r="O16" s="201"/>
    </row>
    <row r="17" spans="1:15" ht="14.25">
      <c r="A17" s="135">
        <v>35796</v>
      </c>
      <c r="B17" s="182">
        <v>0.00024</v>
      </c>
      <c r="C17" s="182">
        <v>0.00036</v>
      </c>
      <c r="D17" s="182"/>
      <c r="E17" s="182"/>
      <c r="F17" s="192">
        <v>40.58</v>
      </c>
      <c r="G17" s="192">
        <v>60.87</v>
      </c>
      <c r="H17" s="113" t="s">
        <v>370</v>
      </c>
      <c r="I17" s="113"/>
      <c r="J17" s="60"/>
      <c r="K17" s="200"/>
      <c r="L17" s="197"/>
      <c r="M17" s="197"/>
      <c r="O17" s="201"/>
    </row>
    <row r="18" spans="1:15" ht="14.25">
      <c r="A18" s="135">
        <v>35431</v>
      </c>
      <c r="B18" s="182">
        <v>0.00024</v>
      </c>
      <c r="C18" s="182">
        <v>0.00036</v>
      </c>
      <c r="D18" s="182"/>
      <c r="E18" s="182"/>
      <c r="F18" s="192">
        <v>39.51</v>
      </c>
      <c r="G18" s="192">
        <v>59.27</v>
      </c>
      <c r="H18" s="113" t="s">
        <v>370</v>
      </c>
      <c r="I18" s="113"/>
      <c r="J18" s="60"/>
      <c r="K18" s="200"/>
      <c r="L18" s="197"/>
      <c r="M18" s="197"/>
      <c r="O18" s="201"/>
    </row>
    <row r="19" spans="1:15" ht="14.25">
      <c r="A19" s="135">
        <v>35065</v>
      </c>
      <c r="B19" s="182">
        <v>0.00024</v>
      </c>
      <c r="C19" s="182">
        <v>0.00036</v>
      </c>
      <c r="D19" s="182"/>
      <c r="E19" s="182"/>
      <c r="F19" s="192">
        <v>38.72</v>
      </c>
      <c r="G19" s="192">
        <v>58.08</v>
      </c>
      <c r="H19" s="111"/>
      <c r="I19" s="111"/>
      <c r="J19" s="60"/>
      <c r="K19" s="200"/>
      <c r="L19" s="197"/>
      <c r="M19" s="197"/>
      <c r="O19" s="201"/>
    </row>
    <row r="20" spans="1:15" ht="14.25">
      <c r="A20" s="135">
        <v>34700</v>
      </c>
      <c r="B20" s="182">
        <v>0.00024</v>
      </c>
      <c r="C20" s="182">
        <v>0.00036</v>
      </c>
      <c r="D20" s="182"/>
      <c r="E20" s="182"/>
      <c r="F20" s="192"/>
      <c r="G20" s="192"/>
      <c r="H20" s="111"/>
      <c r="I20" s="111"/>
      <c r="J20" s="60"/>
      <c r="K20" s="200"/>
      <c r="L20" s="197"/>
      <c r="M20" s="197"/>
      <c r="O20" s="201"/>
    </row>
    <row r="21" spans="1:15" ht="14.25">
      <c r="A21" s="135">
        <v>34335</v>
      </c>
      <c r="B21" s="182">
        <v>0.00024</v>
      </c>
      <c r="C21" s="182">
        <v>0.00036</v>
      </c>
      <c r="D21" s="182"/>
      <c r="E21" s="182"/>
      <c r="F21" s="192">
        <v>36.76</v>
      </c>
      <c r="G21" s="192">
        <v>55.14</v>
      </c>
      <c r="H21" s="111"/>
      <c r="I21" s="111"/>
      <c r="J21" s="60"/>
      <c r="K21" s="200"/>
      <c r="L21" s="197"/>
      <c r="M21" s="197"/>
      <c r="O21" s="201"/>
    </row>
    <row r="22" spans="1:15" ht="14.25">
      <c r="A22" s="135">
        <v>33970</v>
      </c>
      <c r="B22" s="182">
        <v>0.00024</v>
      </c>
      <c r="C22" s="182">
        <v>0.00036</v>
      </c>
      <c r="D22" s="182"/>
      <c r="E22" s="182"/>
      <c r="F22" s="192"/>
      <c r="G22" s="192"/>
      <c r="H22" s="111"/>
      <c r="I22" s="111"/>
      <c r="J22" s="60"/>
      <c r="K22" s="200"/>
      <c r="L22" s="197"/>
      <c r="M22" s="197"/>
      <c r="O22" s="201"/>
    </row>
    <row r="23" spans="1:15" ht="14.25">
      <c r="A23" s="135">
        <v>33604</v>
      </c>
      <c r="B23" s="182">
        <v>0.00024</v>
      </c>
      <c r="C23" s="182">
        <v>0.00036</v>
      </c>
      <c r="D23" s="182"/>
      <c r="E23" s="182"/>
      <c r="F23" s="192"/>
      <c r="G23" s="192"/>
      <c r="H23" s="111"/>
      <c r="I23" s="111"/>
      <c r="J23" s="60"/>
      <c r="K23" s="200"/>
      <c r="L23" s="197"/>
      <c r="M23" s="197"/>
      <c r="O23" s="201"/>
    </row>
    <row r="24" spans="1:15" ht="14.25">
      <c r="A24" s="135">
        <v>33239</v>
      </c>
      <c r="B24" s="182">
        <v>0.00024</v>
      </c>
      <c r="C24" s="182">
        <v>0.00036</v>
      </c>
      <c r="D24" s="182"/>
      <c r="E24" s="182"/>
      <c r="F24" s="192"/>
      <c r="G24" s="192"/>
      <c r="H24" s="111"/>
      <c r="I24" s="111"/>
      <c r="J24" s="60"/>
      <c r="K24" s="200"/>
      <c r="L24" s="197"/>
      <c r="M24" s="197"/>
      <c r="O24" s="201"/>
    </row>
    <row r="25" spans="1:15" ht="14.25">
      <c r="A25" s="135">
        <v>32874</v>
      </c>
      <c r="B25" s="182">
        <v>0.00024</v>
      </c>
      <c r="C25" s="182">
        <v>0.00036</v>
      </c>
      <c r="D25" s="182"/>
      <c r="E25" s="182"/>
      <c r="F25" s="192"/>
      <c r="G25" s="192"/>
      <c r="H25" s="111"/>
      <c r="I25" s="111"/>
      <c r="J25" s="60"/>
      <c r="K25" s="200"/>
      <c r="L25" s="197"/>
      <c r="M25" s="197"/>
      <c r="O25" s="201"/>
    </row>
    <row r="26" spans="1:15" ht="14.25">
      <c r="A26" s="135">
        <v>32509</v>
      </c>
      <c r="B26" s="182">
        <v>0.00024</v>
      </c>
      <c r="C26" s="182">
        <v>0.00036</v>
      </c>
      <c r="D26" s="182"/>
      <c r="E26" s="182"/>
      <c r="F26" s="192"/>
      <c r="G26" s="192"/>
      <c r="H26" s="111"/>
      <c r="I26" s="111"/>
      <c r="J26" s="60"/>
      <c r="K26" s="200"/>
      <c r="L26" s="197"/>
      <c r="M26" s="197"/>
      <c r="O26" s="201"/>
    </row>
    <row r="27" spans="1:15" ht="14.25">
      <c r="A27" s="135">
        <v>32143</v>
      </c>
      <c r="B27" s="182">
        <v>0.00024</v>
      </c>
      <c r="C27" s="182">
        <v>0.00036</v>
      </c>
      <c r="D27" s="182"/>
      <c r="E27" s="182"/>
      <c r="F27" s="192"/>
      <c r="G27" s="192"/>
      <c r="H27" s="111"/>
      <c r="I27" s="111"/>
      <c r="J27" s="60"/>
      <c r="K27" s="200"/>
      <c r="L27" s="197"/>
      <c r="M27" s="197"/>
      <c r="O27" s="201"/>
    </row>
    <row r="28" spans="1:15" ht="14.25">
      <c r="A28" s="135">
        <v>31778</v>
      </c>
      <c r="B28" s="182">
        <v>0.00024</v>
      </c>
      <c r="C28" s="182">
        <v>0.00036</v>
      </c>
      <c r="D28" s="182"/>
      <c r="E28" s="182"/>
      <c r="F28" s="192"/>
      <c r="G28" s="192"/>
      <c r="H28" s="111"/>
      <c r="I28" s="111"/>
      <c r="J28" s="60"/>
      <c r="K28" s="200"/>
      <c r="L28" s="197"/>
      <c r="M28" s="197"/>
      <c r="O28" s="201"/>
    </row>
    <row r="29" spans="1:15" ht="14.25">
      <c r="A29" s="135">
        <v>31413</v>
      </c>
      <c r="B29" s="182">
        <v>0.00024</v>
      </c>
      <c r="C29" s="182">
        <v>0.00036</v>
      </c>
      <c r="D29" s="182"/>
      <c r="E29" s="182"/>
      <c r="F29" s="192"/>
      <c r="G29" s="192"/>
      <c r="H29" s="111"/>
      <c r="I29" s="111"/>
      <c r="J29" s="60"/>
      <c r="K29" s="200"/>
      <c r="L29" s="197"/>
      <c r="M29" s="197"/>
      <c r="O29" s="201"/>
    </row>
    <row r="30" spans="1:15" ht="14.25">
      <c r="A30" s="135">
        <v>31048</v>
      </c>
      <c r="B30" s="182">
        <v>0.00024</v>
      </c>
      <c r="C30" s="182">
        <v>0.00036</v>
      </c>
      <c r="D30" s="182"/>
      <c r="E30" s="182"/>
      <c r="F30" s="192"/>
      <c r="G30" s="192"/>
      <c r="H30" s="111"/>
      <c r="I30" s="111"/>
      <c r="J30" s="60"/>
      <c r="K30" s="200"/>
      <c r="L30" s="197"/>
      <c r="M30" s="197"/>
      <c r="O30" s="201"/>
    </row>
    <row r="31" spans="1:11" ht="14.25">
      <c r="A31" s="135">
        <v>30682</v>
      </c>
      <c r="B31" s="182">
        <v>0.00024</v>
      </c>
      <c r="C31" s="182">
        <v>0.00036</v>
      </c>
      <c r="D31" s="182"/>
      <c r="E31" s="182"/>
      <c r="F31" s="192"/>
      <c r="G31" s="192"/>
      <c r="H31" s="111"/>
      <c r="I31" s="111"/>
      <c r="J31" s="60"/>
      <c r="K31" s="200"/>
    </row>
    <row r="32" spans="1:11" ht="14.25">
      <c r="A32" s="135">
        <v>30317</v>
      </c>
      <c r="B32" s="182">
        <v>0.00024</v>
      </c>
      <c r="C32" s="182">
        <v>0.00036</v>
      </c>
      <c r="D32" s="182"/>
      <c r="E32" s="182"/>
      <c r="F32" s="192"/>
      <c r="G32" s="192"/>
      <c r="H32" s="111"/>
      <c r="I32" s="111"/>
      <c r="J32" s="60"/>
      <c r="K32" s="200"/>
    </row>
    <row r="33" spans="1:11" ht="14.25">
      <c r="A33" s="135">
        <v>29952</v>
      </c>
      <c r="B33" s="182">
        <v>0.00024</v>
      </c>
      <c r="C33" s="182">
        <v>0.00036</v>
      </c>
      <c r="D33" s="182"/>
      <c r="E33" s="182"/>
      <c r="F33" s="192"/>
      <c r="G33" s="192"/>
      <c r="H33" s="111"/>
      <c r="I33" s="111"/>
      <c r="J33" s="60"/>
      <c r="K33" s="200"/>
    </row>
    <row r="34" spans="1:11" ht="14.25">
      <c r="A34" s="135">
        <v>29587</v>
      </c>
      <c r="B34" s="182">
        <v>0.00024</v>
      </c>
      <c r="C34" s="182">
        <v>0.00036</v>
      </c>
      <c r="D34" s="182"/>
      <c r="E34" s="182"/>
      <c r="F34" s="192"/>
      <c r="G34" s="192"/>
      <c r="H34" s="111"/>
      <c r="I34" s="111"/>
      <c r="J34" s="60"/>
      <c r="K34" s="200"/>
    </row>
    <row r="35" spans="1:11" ht="14.25">
      <c r="A35" s="135">
        <v>29221</v>
      </c>
      <c r="B35" s="182">
        <v>0.00024</v>
      </c>
      <c r="C35" s="182">
        <v>0.00036</v>
      </c>
      <c r="D35" s="182"/>
      <c r="E35" s="182"/>
      <c r="F35" s="192"/>
      <c r="G35" s="192"/>
      <c r="H35" s="111"/>
      <c r="I35" s="111"/>
      <c r="J35" s="60"/>
      <c r="K35" s="200"/>
    </row>
    <row r="36" spans="1:11" ht="14.25">
      <c r="A36" s="135">
        <v>28856</v>
      </c>
      <c r="B36" s="182">
        <v>0.00024</v>
      </c>
      <c r="C36" s="182">
        <v>0.00036</v>
      </c>
      <c r="D36" s="182"/>
      <c r="E36" s="182"/>
      <c r="F36" s="192"/>
      <c r="G36" s="192"/>
      <c r="H36" s="111"/>
      <c r="I36" s="111"/>
      <c r="J36" s="60"/>
      <c r="K36" s="200"/>
    </row>
    <row r="37" spans="1:11" ht="14.25">
      <c r="A37" s="135">
        <v>28491</v>
      </c>
      <c r="B37" s="182">
        <v>0.00024</v>
      </c>
      <c r="C37" s="182">
        <v>0.00036</v>
      </c>
      <c r="D37" s="182"/>
      <c r="E37" s="182"/>
      <c r="F37" s="192"/>
      <c r="G37" s="192"/>
      <c r="H37" s="111"/>
      <c r="I37" s="111"/>
      <c r="J37" s="60"/>
      <c r="K37" s="200"/>
    </row>
    <row r="38" spans="1:11" ht="14.25">
      <c r="A38" s="135">
        <v>28126</v>
      </c>
      <c r="B38" s="182">
        <v>0.00024</v>
      </c>
      <c r="C38" s="182">
        <v>0.00036</v>
      </c>
      <c r="D38" s="182"/>
      <c r="E38" s="182"/>
      <c r="F38" s="192"/>
      <c r="G38" s="192"/>
      <c r="H38" s="111"/>
      <c r="I38" s="111"/>
      <c r="J38" s="60"/>
      <c r="K38" s="200"/>
    </row>
    <row r="39" spans="1:11" ht="14.25">
      <c r="A39" s="135">
        <v>27760</v>
      </c>
      <c r="B39" s="182">
        <v>0.00024</v>
      </c>
      <c r="C39" s="182">
        <v>0.00036</v>
      </c>
      <c r="D39" s="182"/>
      <c r="E39" s="182"/>
      <c r="F39" s="192"/>
      <c r="G39" s="192"/>
      <c r="H39" t="s">
        <v>435</v>
      </c>
      <c r="I39" s="113" t="s">
        <v>436</v>
      </c>
      <c r="J39" s="60"/>
      <c r="K39" s="200"/>
    </row>
    <row r="40" spans="1:11" ht="14.25">
      <c r="A40" s="135">
        <v>27395</v>
      </c>
      <c r="B40" s="182">
        <v>0.00024</v>
      </c>
      <c r="C40" s="182">
        <v>0.00036</v>
      </c>
      <c r="D40" s="182"/>
      <c r="E40" s="182"/>
      <c r="F40" s="192"/>
      <c r="G40" s="192"/>
      <c r="H40" s="113" t="s">
        <v>433</v>
      </c>
      <c r="I40" s="113" t="s">
        <v>434</v>
      </c>
      <c r="J40" s="60"/>
      <c r="K40" s="200"/>
    </row>
    <row r="41" spans="1:11" ht="14.25">
      <c r="A41" s="135">
        <v>24473</v>
      </c>
      <c r="B41" s="182">
        <v>0.00016</v>
      </c>
      <c r="C41" s="182">
        <v>0.00024</v>
      </c>
      <c r="D41" s="182"/>
      <c r="E41" s="182"/>
      <c r="F41" s="182"/>
      <c r="G41" s="182"/>
      <c r="H41" s="100" t="s">
        <v>437</v>
      </c>
      <c r="I41" s="100"/>
      <c r="J41" s="60"/>
      <c r="K41" s="200"/>
    </row>
    <row r="42" spans="1:11" ht="14.25">
      <c r="A42" s="75"/>
      <c r="B42" s="75"/>
      <c r="C42" s="75"/>
      <c r="D42" s="75"/>
      <c r="E42" s="75"/>
      <c r="F42" s="75"/>
      <c r="G42" s="75"/>
      <c r="H42" s="75"/>
      <c r="I42" s="75"/>
      <c r="J42" s="60"/>
      <c r="K42" s="200"/>
    </row>
    <row r="43" spans="1:11" ht="14.25">
      <c r="A43" s="75"/>
      <c r="B43" s="75"/>
      <c r="C43" s="75"/>
      <c r="D43" s="75"/>
      <c r="E43" s="75"/>
      <c r="F43" s="75"/>
      <c r="G43" s="75"/>
      <c r="H43" s="75"/>
      <c r="I43" s="75"/>
      <c r="J43" s="60"/>
      <c r="K43" s="200"/>
    </row>
    <row r="44" spans="1:11" ht="14.25">
      <c r="A44" s="75"/>
      <c r="B44" s="15" t="s">
        <v>1084</v>
      </c>
      <c r="C44" s="75"/>
      <c r="D44" s="75"/>
      <c r="E44" s="75"/>
      <c r="F44" s="75"/>
      <c r="G44" s="75"/>
      <c r="H44" s="75"/>
      <c r="I44" s="75"/>
      <c r="J44" s="60"/>
      <c r="K44" s="200"/>
    </row>
    <row r="45" spans="1:11" ht="14.25">
      <c r="A45" s="75"/>
      <c r="B45" s="75" t="s">
        <v>456</v>
      </c>
      <c r="C45" s="75"/>
      <c r="D45" s="75"/>
      <c r="E45" s="75"/>
      <c r="F45" s="75"/>
      <c r="G45" s="75"/>
      <c r="H45" s="75"/>
      <c r="I45" s="75"/>
      <c r="J45" s="60"/>
      <c r="K45" s="200"/>
    </row>
    <row r="46" spans="1:11" ht="14.25">
      <c r="A46" s="75"/>
      <c r="B46" t="s">
        <v>457</v>
      </c>
      <c r="C46" s="75"/>
      <c r="D46" s="75"/>
      <c r="E46" s="75"/>
      <c r="F46" s="75"/>
      <c r="G46" s="75"/>
      <c r="H46" s="75"/>
      <c r="I46" s="75"/>
      <c r="J46" s="60"/>
      <c r="K46" s="200"/>
    </row>
    <row r="47" spans="1:11" ht="14.25">
      <c r="A47" s="75"/>
      <c r="B47" s="75" t="s">
        <v>369</v>
      </c>
      <c r="C47" s="75"/>
      <c r="D47" s="75"/>
      <c r="E47" s="75"/>
      <c r="F47" s="75"/>
      <c r="G47" s="75"/>
      <c r="H47" s="75"/>
      <c r="I47" s="75"/>
      <c r="J47" s="60"/>
      <c r="K47" s="200"/>
    </row>
    <row r="48" spans="1:11" ht="14.25">
      <c r="A48" s="75"/>
      <c r="B48" s="75" t="s">
        <v>368</v>
      </c>
      <c r="C48" s="75"/>
      <c r="D48" s="75"/>
      <c r="E48" s="75"/>
      <c r="F48" s="75"/>
      <c r="G48" s="75"/>
      <c r="H48" s="75"/>
      <c r="I48" s="75"/>
      <c r="J48" s="60"/>
      <c r="K48" s="200"/>
    </row>
    <row r="49" spans="1:11" ht="14.25">
      <c r="A49" s="75"/>
      <c r="B49" s="44"/>
      <c r="C49" s="75"/>
      <c r="D49" s="75"/>
      <c r="E49" s="75"/>
      <c r="F49" s="75"/>
      <c r="G49" s="75"/>
      <c r="H49" s="75"/>
      <c r="I49" s="75"/>
      <c r="J49" s="60"/>
      <c r="K49" s="200"/>
    </row>
    <row r="50" spans="2:11" ht="14.25">
      <c r="B50" t="s">
        <v>367</v>
      </c>
      <c r="J50" s="60"/>
      <c r="K50" s="200"/>
    </row>
    <row r="51" spans="2:11" ht="14.25">
      <c r="B51" s="44" t="s">
        <v>366</v>
      </c>
      <c r="J51" s="60"/>
      <c r="K51" s="200"/>
    </row>
    <row r="52" spans="2:11" ht="14.25">
      <c r="B52" t="s">
        <v>371</v>
      </c>
      <c r="J52" s="60"/>
      <c r="K52" s="200"/>
    </row>
    <row r="53" spans="10:11" ht="14.25">
      <c r="J53" s="60"/>
      <c r="K53" s="200"/>
    </row>
    <row r="54" spans="10:11" ht="14.25">
      <c r="J54" s="60"/>
      <c r="K54" s="200"/>
    </row>
    <row r="55" spans="10:11" ht="14.25">
      <c r="J55" s="60"/>
      <c r="K55" s="200"/>
    </row>
  </sheetData>
  <sheetProtection/>
  <mergeCells count="4">
    <mergeCell ref="B2:C2"/>
    <mergeCell ref="F2:G2"/>
    <mergeCell ref="D2:E2"/>
    <mergeCell ref="A2:A3"/>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19"/>
  <sheetViews>
    <sheetView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D8" sqref="D8"/>
    </sheetView>
  </sheetViews>
  <sheetFormatPr defaultColWidth="9.140625" defaultRowHeight="15" customHeight="1"/>
  <cols>
    <col min="1" max="1" width="11.7109375" style="2" customWidth="1"/>
    <col min="2" max="3" width="15.7109375" style="2" customWidth="1"/>
    <col min="4" max="4" width="34.7109375" style="2" customWidth="1"/>
    <col min="5" max="5" width="147.7109375" style="2" customWidth="1"/>
    <col min="6" max="16384" width="9.140625" style="2" customWidth="1"/>
  </cols>
  <sheetData>
    <row r="1" spans="1:5" ht="15" customHeight="1" hidden="1">
      <c r="A1" s="105" t="s">
        <v>286</v>
      </c>
      <c r="B1" s="75" t="s">
        <v>909</v>
      </c>
      <c r="C1" s="75" t="s">
        <v>910</v>
      </c>
      <c r="D1" s="105"/>
      <c r="E1" s="105"/>
    </row>
    <row r="2" spans="1:5" s="275" customFormat="1" ht="15" customHeight="1">
      <c r="A2" s="387" t="s">
        <v>1072</v>
      </c>
      <c r="B2" s="396" t="s">
        <v>376</v>
      </c>
      <c r="C2" s="396"/>
      <c r="D2" s="387" t="s">
        <v>1068</v>
      </c>
      <c r="E2" s="269"/>
    </row>
    <row r="3" spans="1:5" s="275" customFormat="1" ht="15" customHeight="1">
      <c r="A3" s="387"/>
      <c r="B3" s="193" t="s">
        <v>333</v>
      </c>
      <c r="C3" s="193" t="s">
        <v>191</v>
      </c>
      <c r="D3" s="387"/>
      <c r="E3" s="265" t="s">
        <v>914</v>
      </c>
    </row>
    <row r="4" spans="1:5" ht="15" customHeight="1">
      <c r="A4" s="135">
        <v>36892</v>
      </c>
      <c r="B4" s="225">
        <v>0.0013</v>
      </c>
      <c r="C4" s="225">
        <v>0.0022</v>
      </c>
      <c r="D4" s="116"/>
      <c r="E4" s="100" t="s">
        <v>973</v>
      </c>
    </row>
    <row r="5" spans="1:5" ht="15" customHeight="1">
      <c r="A5" s="135">
        <v>36526</v>
      </c>
      <c r="B5" s="225">
        <v>0.0011</v>
      </c>
      <c r="C5" s="225">
        <v>0.0017</v>
      </c>
      <c r="D5" s="134"/>
      <c r="E5" s="100"/>
    </row>
    <row r="6" spans="1:5" ht="15" customHeight="1">
      <c r="A6" s="135">
        <v>36161</v>
      </c>
      <c r="B6" s="225">
        <v>0.0008</v>
      </c>
      <c r="C6" s="225">
        <v>0.0013</v>
      </c>
      <c r="D6" s="100" t="s">
        <v>968</v>
      </c>
      <c r="E6" s="100"/>
    </row>
    <row r="7" spans="1:5" ht="15" customHeight="1">
      <c r="A7" s="135">
        <v>35796</v>
      </c>
      <c r="B7" s="225">
        <v>0.0005</v>
      </c>
      <c r="C7" s="225">
        <v>0.0009</v>
      </c>
      <c r="D7" s="100" t="s">
        <v>968</v>
      </c>
      <c r="E7" s="100" t="s">
        <v>971</v>
      </c>
    </row>
    <row r="8" spans="1:5" ht="15" customHeight="1">
      <c r="A8" s="135">
        <v>35431</v>
      </c>
      <c r="B8" s="225">
        <v>0.00025</v>
      </c>
      <c r="C8" s="225">
        <v>0.00045</v>
      </c>
      <c r="D8" s="100" t="s">
        <v>968</v>
      </c>
      <c r="E8" s="100" t="s">
        <v>969</v>
      </c>
    </row>
    <row r="9" spans="1:5" ht="15" customHeight="1">
      <c r="A9" s="105"/>
      <c r="B9" s="105"/>
      <c r="C9" s="105"/>
      <c r="D9" s="105"/>
      <c r="E9" s="105"/>
    </row>
    <row r="10" spans="1:5" ht="15" customHeight="1">
      <c r="A10" s="105"/>
      <c r="B10" s="107" t="s">
        <v>1084</v>
      </c>
      <c r="C10" s="105"/>
      <c r="D10" s="105"/>
      <c r="E10" s="105"/>
    </row>
    <row r="11" spans="1:5" ht="15" customHeight="1">
      <c r="A11" s="105"/>
      <c r="B11" s="105" t="s">
        <v>120</v>
      </c>
      <c r="C11" s="105"/>
      <c r="D11" s="105"/>
      <c r="E11" s="105"/>
    </row>
    <row r="12" spans="1:5" ht="15" customHeight="1">
      <c r="A12" s="105"/>
      <c r="B12" s="105"/>
      <c r="C12" s="105"/>
      <c r="D12" s="105"/>
      <c r="E12" s="105"/>
    </row>
    <row r="13" spans="1:5" ht="15" customHeight="1">
      <c r="A13" s="105"/>
      <c r="B13" s="105"/>
      <c r="C13" s="105"/>
      <c r="D13" s="105"/>
      <c r="E13" s="105"/>
    </row>
    <row r="14" spans="1:5" ht="15" customHeight="1">
      <c r="A14" s="105"/>
      <c r="B14" s="105"/>
      <c r="C14" s="105"/>
      <c r="D14" s="105"/>
      <c r="E14" s="105"/>
    </row>
    <row r="15" spans="1:5" ht="15" customHeight="1">
      <c r="A15" s="105"/>
      <c r="B15" s="226"/>
      <c r="C15" s="105"/>
      <c r="D15" s="105"/>
      <c r="E15" s="105"/>
    </row>
    <row r="16" spans="1:5" ht="15" customHeight="1">
      <c r="A16" s="105"/>
      <c r="B16" s="226"/>
      <c r="C16" s="105"/>
      <c r="D16" s="105"/>
      <c r="E16" s="105"/>
    </row>
    <row r="17" spans="1:5" ht="15" customHeight="1">
      <c r="A17" s="105"/>
      <c r="B17" s="226"/>
      <c r="C17" s="105"/>
      <c r="D17" s="105"/>
      <c r="E17" s="105"/>
    </row>
    <row r="18" ht="15" customHeight="1">
      <c r="B18" s="226"/>
    </row>
    <row r="19" ht="15" customHeight="1">
      <c r="B19" s="226"/>
    </row>
  </sheetData>
  <sheetProtection/>
  <mergeCells count="3">
    <mergeCell ref="B2:C2"/>
    <mergeCell ref="A2:A3"/>
    <mergeCell ref="D2:D3"/>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D10"/>
  <sheetViews>
    <sheetView zoomScalePageLayoutView="0" workbookViewId="0" topLeftCell="A1">
      <pane xSplit="1" ySplit="2" topLeftCell="B3" activePane="bottomRight" state="frozen"/>
      <selection pane="topLeft" activeCell="A1" sqref="A1"/>
      <selection pane="topRight" activeCell="B1" sqref="B1"/>
      <selection pane="bottomLeft" activeCell="A2" sqref="A2"/>
      <selection pane="bottomRight" activeCell="C12" sqref="C12"/>
    </sheetView>
  </sheetViews>
  <sheetFormatPr defaultColWidth="11.421875" defaultRowHeight="15" customHeight="1"/>
  <cols>
    <col min="1" max="1" width="11.7109375" style="2" customWidth="1"/>
    <col min="2" max="2" width="14.421875" style="2" customWidth="1"/>
    <col min="3" max="3" width="11.421875" style="2" customWidth="1"/>
    <col min="4" max="4" width="172.28125" style="2" customWidth="1"/>
    <col min="5" max="16384" width="11.421875" style="2" customWidth="1"/>
  </cols>
  <sheetData>
    <row r="1" spans="1:3" ht="15" customHeight="1" hidden="1">
      <c r="A1" t="s">
        <v>286</v>
      </c>
      <c r="B1" t="s">
        <v>925</v>
      </c>
      <c r="C1"/>
    </row>
    <row r="2" spans="1:4" s="274" customFormat="1" ht="15" customHeight="1">
      <c r="A2" s="265" t="s">
        <v>1072</v>
      </c>
      <c r="B2" s="265" t="s">
        <v>925</v>
      </c>
      <c r="C2" s="265" t="s">
        <v>380</v>
      </c>
      <c r="D2" s="265" t="s">
        <v>914</v>
      </c>
    </row>
    <row r="3" spans="1:4" ht="15" customHeight="1">
      <c r="A3" s="203">
        <v>29037</v>
      </c>
      <c r="B3" s="204">
        <v>0.015</v>
      </c>
      <c r="C3" s="100"/>
      <c r="D3" s="100" t="s">
        <v>962</v>
      </c>
    </row>
    <row r="4" spans="1:4" ht="15" customHeight="1">
      <c r="A4" s="203">
        <v>17168</v>
      </c>
      <c r="B4" s="204">
        <v>0.015</v>
      </c>
      <c r="C4" s="100"/>
      <c r="D4" s="100" t="s">
        <v>961</v>
      </c>
    </row>
    <row r="5" spans="1:4" ht="15" customHeight="1">
      <c r="A5" s="105"/>
      <c r="B5" s="105"/>
      <c r="C5" s="105"/>
      <c r="D5" s="105"/>
    </row>
    <row r="6" spans="1:4" ht="15" customHeight="1">
      <c r="A6" s="105"/>
      <c r="B6" s="107" t="s">
        <v>350</v>
      </c>
      <c r="C6" s="105"/>
      <c r="D6" s="105"/>
    </row>
    <row r="7" spans="1:4" ht="15" customHeight="1">
      <c r="A7" s="105"/>
      <c r="B7" s="105" t="s">
        <v>351</v>
      </c>
      <c r="C7" s="105"/>
      <c r="D7" s="105"/>
    </row>
    <row r="8" spans="1:4" ht="15" customHeight="1">
      <c r="A8" s="105"/>
      <c r="B8" s="105"/>
      <c r="C8" s="105"/>
      <c r="D8" s="105"/>
    </row>
    <row r="9" spans="1:4" ht="15" customHeight="1">
      <c r="A9" s="105"/>
      <c r="B9" s="105"/>
      <c r="C9" s="105"/>
      <c r="D9" s="105"/>
    </row>
    <row r="10" spans="1:4" ht="15" customHeight="1">
      <c r="A10" s="105"/>
      <c r="B10" s="105"/>
      <c r="C10" s="105"/>
      <c r="D10" s="105"/>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B2:C19"/>
  <sheetViews>
    <sheetView zoomScalePageLayoutView="0" workbookViewId="0" topLeftCell="A1">
      <selection activeCell="G17" sqref="E1:G17"/>
    </sheetView>
  </sheetViews>
  <sheetFormatPr defaultColWidth="11.421875" defaultRowHeight="15"/>
  <cols>
    <col min="2" max="2" width="16.421875" style="0" customWidth="1"/>
    <col min="3" max="3" width="61.28125" style="0" customWidth="1"/>
  </cols>
  <sheetData>
    <row r="2" spans="2:3" ht="14.25">
      <c r="B2" s="230" t="s">
        <v>609</v>
      </c>
      <c r="C2" s="230"/>
    </row>
    <row r="4" ht="14.25">
      <c r="C4" s="245" t="s">
        <v>611</v>
      </c>
    </row>
    <row r="5" spans="2:3" ht="14.25">
      <c r="B5" t="s">
        <v>610</v>
      </c>
      <c r="C5" t="s">
        <v>612</v>
      </c>
    </row>
    <row r="6" spans="2:3" ht="14.25">
      <c r="B6" t="s">
        <v>505</v>
      </c>
      <c r="C6" t="s">
        <v>612</v>
      </c>
    </row>
    <row r="8" spans="2:3" ht="14.25">
      <c r="B8" t="s">
        <v>613</v>
      </c>
      <c r="C8" t="s">
        <v>621</v>
      </c>
    </row>
    <row r="9" spans="2:3" ht="14.25">
      <c r="B9" t="s">
        <v>614</v>
      </c>
      <c r="C9" t="s">
        <v>621</v>
      </c>
    </row>
    <row r="10" spans="2:3" ht="14.25">
      <c r="B10" t="s">
        <v>615</v>
      </c>
      <c r="C10" t="s">
        <v>621</v>
      </c>
    </row>
    <row r="11" spans="2:3" ht="14.25">
      <c r="B11" t="s">
        <v>616</v>
      </c>
      <c r="C11" t="s">
        <v>621</v>
      </c>
    </row>
    <row r="12" spans="2:3" ht="14.25">
      <c r="B12" t="s">
        <v>617</v>
      </c>
      <c r="C12" t="s">
        <v>621</v>
      </c>
    </row>
    <row r="13" spans="2:3" ht="14.25">
      <c r="B13" t="s">
        <v>618</v>
      </c>
      <c r="C13" t="s">
        <v>621</v>
      </c>
    </row>
    <row r="14" spans="2:3" ht="14.25">
      <c r="B14" t="s">
        <v>240</v>
      </c>
      <c r="C14" t="s">
        <v>621</v>
      </c>
    </row>
    <row r="15" spans="2:3" ht="14.25">
      <c r="B15" t="s">
        <v>619</v>
      </c>
      <c r="C15" t="s">
        <v>621</v>
      </c>
    </row>
    <row r="17" spans="2:3" ht="14.25">
      <c r="B17" t="s">
        <v>620</v>
      </c>
      <c r="C17" t="s">
        <v>626</v>
      </c>
    </row>
    <row r="19" spans="2:3" ht="14.25">
      <c r="B19" t="s">
        <v>622</v>
      </c>
      <c r="C19" t="s">
        <v>627</v>
      </c>
    </row>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H22"/>
  <sheetViews>
    <sheetView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B8" sqref="B8"/>
    </sheetView>
  </sheetViews>
  <sheetFormatPr defaultColWidth="11.421875" defaultRowHeight="15"/>
  <cols>
    <col min="1" max="1" width="11.7109375" style="0" customWidth="1"/>
    <col min="2" max="2" width="13.140625" style="0" customWidth="1"/>
    <col min="3" max="3" width="9.7109375" style="0" customWidth="1"/>
    <col min="5" max="5" width="14.7109375" style="0" customWidth="1"/>
    <col min="6" max="6" width="34.28125" style="0" customWidth="1"/>
    <col min="8" max="8" width="33.7109375" style="0" customWidth="1"/>
  </cols>
  <sheetData>
    <row r="1" spans="1:5" ht="14.25" hidden="1">
      <c r="A1" t="s">
        <v>286</v>
      </c>
      <c r="B1" t="s">
        <v>594</v>
      </c>
      <c r="C1" t="s">
        <v>595</v>
      </c>
      <c r="D1" t="s">
        <v>596</v>
      </c>
      <c r="E1" t="s">
        <v>597</v>
      </c>
    </row>
    <row r="2" spans="1:8" s="18" customFormat="1" ht="15" customHeight="1">
      <c r="A2" s="396" t="s">
        <v>1072</v>
      </c>
      <c r="B2" s="392" t="s">
        <v>592</v>
      </c>
      <c r="C2" s="392"/>
      <c r="D2" s="392"/>
      <c r="E2" s="392"/>
      <c r="F2" s="396" t="s">
        <v>1068</v>
      </c>
      <c r="G2" s="392" t="s">
        <v>1083</v>
      </c>
      <c r="H2" s="396" t="s">
        <v>914</v>
      </c>
    </row>
    <row r="3" spans="1:8" s="18" customFormat="1" ht="30" customHeight="1">
      <c r="A3" s="396"/>
      <c r="B3" s="392" t="s">
        <v>239</v>
      </c>
      <c r="C3" s="392"/>
      <c r="D3" s="392" t="s">
        <v>585</v>
      </c>
      <c r="E3" s="392"/>
      <c r="F3" s="396"/>
      <c r="G3" s="392"/>
      <c r="H3" s="396"/>
    </row>
    <row r="4" spans="1:8" s="18" customFormat="1" ht="14.25">
      <c r="A4" s="396"/>
      <c r="B4" s="27" t="s">
        <v>191</v>
      </c>
      <c r="C4" s="27" t="s">
        <v>190</v>
      </c>
      <c r="D4" s="27" t="s">
        <v>191</v>
      </c>
      <c r="E4" s="27" t="s">
        <v>190</v>
      </c>
      <c r="F4" s="396"/>
      <c r="G4" s="392"/>
      <c r="H4" s="396"/>
    </row>
    <row r="5" spans="1:7" ht="14.25">
      <c r="A5" s="48">
        <v>35796</v>
      </c>
      <c r="C5" s="38"/>
      <c r="D5" s="38">
        <v>0.097</v>
      </c>
      <c r="E5" s="38">
        <v>0</v>
      </c>
      <c r="F5" t="s">
        <v>598</v>
      </c>
      <c r="G5" s="41">
        <v>35794</v>
      </c>
    </row>
    <row r="6" spans="1:7" ht="14.25">
      <c r="A6" s="48">
        <v>35431</v>
      </c>
      <c r="C6" s="38"/>
      <c r="D6" s="38">
        <v>0.097</v>
      </c>
      <c r="E6" s="38">
        <v>0.0475</v>
      </c>
      <c r="F6" t="s">
        <v>578</v>
      </c>
      <c r="G6" s="41">
        <v>35427</v>
      </c>
    </row>
    <row r="7" spans="1:7" ht="14.25">
      <c r="A7" s="48">
        <v>33420</v>
      </c>
      <c r="C7" s="38"/>
      <c r="D7" s="38">
        <v>0.097</v>
      </c>
      <c r="E7" s="38">
        <v>0.0605</v>
      </c>
      <c r="F7" t="s">
        <v>579</v>
      </c>
      <c r="G7" s="41">
        <v>33418</v>
      </c>
    </row>
    <row r="8" spans="1:7" ht="14.25">
      <c r="A8" s="48">
        <v>32325</v>
      </c>
      <c r="C8" s="38"/>
      <c r="D8" s="38">
        <v>0.097</v>
      </c>
      <c r="E8" s="38">
        <v>0.0515</v>
      </c>
      <c r="F8" t="s">
        <v>580</v>
      </c>
      <c r="G8" s="41">
        <v>32325</v>
      </c>
    </row>
    <row r="9" spans="1:7" ht="14.25">
      <c r="A9" s="48">
        <v>31413</v>
      </c>
      <c r="C9" s="38"/>
      <c r="D9" s="38">
        <v>0.097</v>
      </c>
      <c r="E9" s="38">
        <v>0.0475</v>
      </c>
      <c r="F9" t="s">
        <v>581</v>
      </c>
      <c r="G9" s="41">
        <v>31402</v>
      </c>
    </row>
    <row r="10" spans="1:7" ht="14.25">
      <c r="A10" s="48">
        <v>30682</v>
      </c>
      <c r="B10" s="38"/>
      <c r="C10" s="38"/>
      <c r="D10" s="38">
        <v>0.097</v>
      </c>
      <c r="E10" s="38">
        <v>0.0475</v>
      </c>
      <c r="F10" t="s">
        <v>591</v>
      </c>
      <c r="G10" s="41">
        <v>30681</v>
      </c>
    </row>
    <row r="11" spans="1:8" ht="14.25">
      <c r="A11" s="48">
        <v>29921</v>
      </c>
      <c r="B11" s="38">
        <v>0.02</v>
      </c>
      <c r="C11" s="38">
        <v>0</v>
      </c>
      <c r="D11" s="38">
        <v>0.08</v>
      </c>
      <c r="E11" s="38">
        <v>0.0475</v>
      </c>
      <c r="F11" t="s">
        <v>590</v>
      </c>
      <c r="G11" s="41">
        <v>29904</v>
      </c>
      <c r="H11" t="s">
        <v>624</v>
      </c>
    </row>
    <row r="12" spans="1:7" ht="14.25">
      <c r="A12" s="48">
        <v>29221</v>
      </c>
      <c r="B12" s="38">
        <v>0.055</v>
      </c>
      <c r="C12" s="38">
        <v>0</v>
      </c>
      <c r="D12" s="38">
        <v>0.045</v>
      </c>
      <c r="E12" s="38">
        <v>0.0375</v>
      </c>
      <c r="F12" t="s">
        <v>589</v>
      </c>
      <c r="G12" s="41">
        <v>28852</v>
      </c>
    </row>
    <row r="13" spans="1:7" ht="14.25">
      <c r="A13" s="48">
        <v>28856</v>
      </c>
      <c r="B13" s="38">
        <v>0.055</v>
      </c>
      <c r="C13" s="38">
        <v>0.0025</v>
      </c>
      <c r="D13" s="38">
        <v>0.045</v>
      </c>
      <c r="E13" s="38">
        <v>0.035</v>
      </c>
      <c r="F13" t="s">
        <v>589</v>
      </c>
      <c r="G13" s="41">
        <v>28852</v>
      </c>
    </row>
    <row r="14" spans="1:7" ht="14.25">
      <c r="A14" s="48">
        <v>28034</v>
      </c>
      <c r="B14" s="38">
        <v>0.075</v>
      </c>
      <c r="C14" s="38">
        <v>0.0225</v>
      </c>
      <c r="D14" s="38">
        <v>0.025</v>
      </c>
      <c r="E14" s="38">
        <v>0.015</v>
      </c>
      <c r="F14" t="s">
        <v>588</v>
      </c>
      <c r="G14" s="41">
        <v>28033</v>
      </c>
    </row>
    <row r="15" spans="1:7" ht="14.25">
      <c r="A15" s="48">
        <v>27760</v>
      </c>
      <c r="B15" s="38">
        <v>0.07</v>
      </c>
      <c r="C15" s="38">
        <v>0.0175</v>
      </c>
      <c r="D15" s="38">
        <v>0.025</v>
      </c>
      <c r="E15" s="38">
        <v>0.015</v>
      </c>
      <c r="F15" t="s">
        <v>587</v>
      </c>
      <c r="G15" s="41">
        <v>27758</v>
      </c>
    </row>
    <row r="16" spans="1:7" ht="14.25">
      <c r="A16" s="48">
        <v>25781</v>
      </c>
      <c r="B16" s="38">
        <v>0.07</v>
      </c>
      <c r="C16" s="38">
        <v>0.0175</v>
      </c>
      <c r="D16" s="38">
        <v>0.02</v>
      </c>
      <c r="E16" s="38">
        <v>0.01</v>
      </c>
      <c r="F16" t="s">
        <v>586</v>
      </c>
      <c r="G16" s="41">
        <v>25780</v>
      </c>
    </row>
    <row r="17" spans="1:7" ht="14.25">
      <c r="A17" s="24">
        <v>24746</v>
      </c>
      <c r="B17" s="38">
        <v>0.0625</v>
      </c>
      <c r="C17" s="38">
        <v>0.0175</v>
      </c>
      <c r="D17" s="38">
        <v>0.02</v>
      </c>
      <c r="E17" s="38">
        <v>0.01</v>
      </c>
      <c r="F17" t="s">
        <v>584</v>
      </c>
      <c r="G17" s="41">
        <v>24748</v>
      </c>
    </row>
    <row r="18" ht="14.25">
      <c r="A18" s="244"/>
    </row>
    <row r="19" spans="2:5" ht="14.25">
      <c r="B19" s="243" t="s">
        <v>210</v>
      </c>
      <c r="C19" s="243"/>
      <c r="D19" s="236"/>
      <c r="E19" s="236"/>
    </row>
    <row r="20" spans="2:5" ht="14.25">
      <c r="B20" s="236" t="s">
        <v>514</v>
      </c>
      <c r="C20" s="236"/>
      <c r="D20" s="236"/>
      <c r="E20" s="236"/>
    </row>
    <row r="21" ht="14.25">
      <c r="C21" s="236" t="s">
        <v>515</v>
      </c>
    </row>
    <row r="22" ht="14.25">
      <c r="C22" s="236" t="s">
        <v>516</v>
      </c>
    </row>
  </sheetData>
  <sheetProtection/>
  <mergeCells count="7">
    <mergeCell ref="H2:H4"/>
    <mergeCell ref="G2:G4"/>
    <mergeCell ref="F2:F4"/>
    <mergeCell ref="A2:A4"/>
    <mergeCell ref="B3:C3"/>
    <mergeCell ref="D3:E3"/>
    <mergeCell ref="B2:E2"/>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H22"/>
  <sheetViews>
    <sheetView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C32" sqref="C32"/>
    </sheetView>
  </sheetViews>
  <sheetFormatPr defaultColWidth="11.421875" defaultRowHeight="15"/>
  <cols>
    <col min="1" max="1" width="11.7109375" style="0" customWidth="1"/>
    <col min="2" max="2" width="13.140625" style="0" customWidth="1"/>
    <col min="3" max="3" width="9.7109375" style="0" customWidth="1"/>
    <col min="5" max="5" width="14.7109375" style="0" customWidth="1"/>
    <col min="6" max="6" width="34.421875" style="0" customWidth="1"/>
    <col min="8" max="8" width="31.7109375" style="0" customWidth="1"/>
  </cols>
  <sheetData>
    <row r="1" spans="1:5" ht="14.25" hidden="1">
      <c r="A1" t="s">
        <v>286</v>
      </c>
      <c r="B1" t="s">
        <v>601</v>
      </c>
      <c r="C1" t="s">
        <v>602</v>
      </c>
      <c r="D1" t="s">
        <v>603</v>
      </c>
      <c r="E1" t="s">
        <v>604</v>
      </c>
    </row>
    <row r="2" spans="1:8" ht="15" customHeight="1">
      <c r="A2" s="396" t="s">
        <v>1072</v>
      </c>
      <c r="B2" s="392" t="s">
        <v>593</v>
      </c>
      <c r="C2" s="392"/>
      <c r="D2" s="392"/>
      <c r="E2" s="392"/>
      <c r="F2" s="29"/>
      <c r="G2" s="392" t="s">
        <v>1083</v>
      </c>
      <c r="H2" s="30"/>
    </row>
    <row r="3" spans="1:8" ht="30" customHeight="1">
      <c r="A3" s="396"/>
      <c r="B3" s="392" t="s">
        <v>1129</v>
      </c>
      <c r="C3" s="392"/>
      <c r="D3" s="392" t="s">
        <v>585</v>
      </c>
      <c r="E3" s="392"/>
      <c r="F3" s="29" t="s">
        <v>1068</v>
      </c>
      <c r="G3" s="392"/>
      <c r="H3" s="29" t="s">
        <v>914</v>
      </c>
    </row>
    <row r="4" spans="1:8" ht="14.25">
      <c r="A4" s="396"/>
      <c r="B4" s="27" t="s">
        <v>191</v>
      </c>
      <c r="C4" s="27" t="s">
        <v>190</v>
      </c>
      <c r="D4" s="27" t="s">
        <v>191</v>
      </c>
      <c r="E4" s="27" t="s">
        <v>190</v>
      </c>
      <c r="F4" s="29"/>
      <c r="G4" s="392"/>
      <c r="H4" s="30"/>
    </row>
    <row r="5" spans="1:7" ht="14.25">
      <c r="A5" s="48">
        <v>35796</v>
      </c>
      <c r="C5" s="38"/>
      <c r="D5" s="38">
        <v>0.115</v>
      </c>
      <c r="E5" s="38">
        <v>0</v>
      </c>
      <c r="F5" t="s">
        <v>599</v>
      </c>
      <c r="G5" s="41">
        <v>35794</v>
      </c>
    </row>
    <row r="6" spans="1:7" ht="14.25">
      <c r="A6" s="48">
        <v>35431</v>
      </c>
      <c r="C6" s="38"/>
      <c r="D6" s="38">
        <v>0.115</v>
      </c>
      <c r="E6" s="38">
        <v>0.0475</v>
      </c>
      <c r="F6" t="s">
        <v>605</v>
      </c>
      <c r="G6" s="41">
        <v>35427</v>
      </c>
    </row>
    <row r="7" spans="1:7" ht="14.25">
      <c r="A7" s="48">
        <v>33239</v>
      </c>
      <c r="C7" s="38"/>
      <c r="D7" s="38">
        <v>0.115</v>
      </c>
      <c r="E7" s="38">
        <v>0.0605</v>
      </c>
      <c r="F7" t="s">
        <v>606</v>
      </c>
      <c r="G7" s="41">
        <v>33418</v>
      </c>
    </row>
    <row r="8" spans="1:7" ht="14.25">
      <c r="A8" s="48">
        <v>32325</v>
      </c>
      <c r="C8" s="38"/>
      <c r="D8" s="38">
        <v>0.115</v>
      </c>
      <c r="E8" s="38">
        <v>0.0515</v>
      </c>
      <c r="F8" t="s">
        <v>607</v>
      </c>
      <c r="G8" s="41">
        <v>32325</v>
      </c>
    </row>
    <row r="9" spans="1:7" ht="14.25">
      <c r="A9" s="48">
        <v>31413</v>
      </c>
      <c r="C9" s="38"/>
      <c r="D9" s="38">
        <v>0.115</v>
      </c>
      <c r="E9" s="38">
        <v>0.0475</v>
      </c>
      <c r="F9" t="s">
        <v>600</v>
      </c>
      <c r="G9" s="41">
        <v>31402</v>
      </c>
    </row>
    <row r="10" spans="1:7" ht="14.25">
      <c r="A10" s="48">
        <v>30682</v>
      </c>
      <c r="B10" s="38"/>
      <c r="C10" s="38"/>
      <c r="D10" s="38">
        <v>0.115</v>
      </c>
      <c r="E10" s="38">
        <v>0.0475</v>
      </c>
      <c r="F10" t="s">
        <v>608</v>
      </c>
      <c r="G10" s="41">
        <v>30681</v>
      </c>
    </row>
    <row r="11" spans="1:8" ht="14.25">
      <c r="A11" s="48">
        <v>29921</v>
      </c>
      <c r="B11" s="38">
        <v>0.02</v>
      </c>
      <c r="C11" s="38">
        <v>0</v>
      </c>
      <c r="D11" s="38">
        <v>0.08</v>
      </c>
      <c r="E11" s="38">
        <v>0.0475</v>
      </c>
      <c r="F11" t="s">
        <v>590</v>
      </c>
      <c r="G11" s="41">
        <v>29904</v>
      </c>
      <c r="H11" t="s">
        <v>624</v>
      </c>
    </row>
    <row r="12" spans="1:7" ht="14.25">
      <c r="A12" s="48">
        <v>29221</v>
      </c>
      <c r="B12" s="38">
        <v>0.055</v>
      </c>
      <c r="C12" s="38">
        <v>0</v>
      </c>
      <c r="D12" s="38">
        <v>0.045</v>
      </c>
      <c r="E12" s="38">
        <v>0.0375</v>
      </c>
      <c r="F12" t="s">
        <v>589</v>
      </c>
      <c r="G12" s="41">
        <v>28852</v>
      </c>
    </row>
    <row r="13" spans="1:7" ht="14.25">
      <c r="A13" s="48">
        <v>28856</v>
      </c>
      <c r="B13" s="38">
        <v>0.055</v>
      </c>
      <c r="C13" s="38">
        <v>0.0025</v>
      </c>
      <c r="D13" s="38">
        <v>0.045</v>
      </c>
      <c r="E13" s="38">
        <v>0.035</v>
      </c>
      <c r="F13" t="s">
        <v>589</v>
      </c>
      <c r="G13" s="41">
        <v>28852</v>
      </c>
    </row>
    <row r="14" spans="1:7" ht="14.25">
      <c r="A14" s="48">
        <v>28034</v>
      </c>
      <c r="B14" s="38">
        <v>0.075</v>
      </c>
      <c r="C14" s="38">
        <v>0.0225</v>
      </c>
      <c r="D14" s="38">
        <v>0.025</v>
      </c>
      <c r="E14" s="38">
        <v>0.015</v>
      </c>
      <c r="F14" t="s">
        <v>588</v>
      </c>
      <c r="G14" s="41">
        <v>28033</v>
      </c>
    </row>
    <row r="15" spans="1:7" ht="14.25">
      <c r="A15" s="48">
        <v>27760</v>
      </c>
      <c r="B15" s="38">
        <v>0.07</v>
      </c>
      <c r="C15" s="38">
        <v>0.0175</v>
      </c>
      <c r="D15" s="38">
        <v>0.025</v>
      </c>
      <c r="E15" s="38">
        <v>0.015</v>
      </c>
      <c r="F15" t="s">
        <v>587</v>
      </c>
      <c r="G15" s="41">
        <v>27758</v>
      </c>
    </row>
    <row r="16" spans="1:7" ht="14.25">
      <c r="A16" s="48">
        <v>25781</v>
      </c>
      <c r="B16" s="38">
        <v>0.07</v>
      </c>
      <c r="C16" s="38">
        <v>0.0175</v>
      </c>
      <c r="D16" s="38">
        <v>0.02</v>
      </c>
      <c r="E16" s="38">
        <v>0.01</v>
      </c>
      <c r="F16" t="s">
        <v>586</v>
      </c>
      <c r="G16" s="41">
        <v>25780</v>
      </c>
    </row>
    <row r="17" spans="1:7" ht="14.25">
      <c r="A17" s="24">
        <v>24746</v>
      </c>
      <c r="B17" s="38">
        <v>0.0625</v>
      </c>
      <c r="C17" s="38">
        <v>0.0175</v>
      </c>
      <c r="D17" s="38">
        <v>0.02</v>
      </c>
      <c r="E17" s="38">
        <v>0.01</v>
      </c>
      <c r="F17" t="s">
        <v>584</v>
      </c>
      <c r="G17" s="41">
        <v>24748</v>
      </c>
    </row>
    <row r="18" spans="2:5" ht="14.25">
      <c r="B18" s="236"/>
      <c r="C18" s="236"/>
      <c r="D18" s="236"/>
      <c r="E18" s="236"/>
    </row>
    <row r="19" spans="2:5" ht="14.25">
      <c r="B19" s="243" t="s">
        <v>210</v>
      </c>
      <c r="C19" s="243"/>
      <c r="D19" s="236"/>
      <c r="E19" s="236"/>
    </row>
    <row r="20" spans="2:3" ht="14.25">
      <c r="B20" s="236" t="s">
        <v>514</v>
      </c>
      <c r="C20" s="236"/>
    </row>
    <row r="21" ht="14.25">
      <c r="C21" s="236" t="s">
        <v>515</v>
      </c>
    </row>
    <row r="22" ht="14.25">
      <c r="C22" s="236" t="s">
        <v>516</v>
      </c>
    </row>
  </sheetData>
  <sheetProtection/>
  <mergeCells count="5">
    <mergeCell ref="A2:A4"/>
    <mergeCell ref="G2:G4"/>
    <mergeCell ref="D3:E3"/>
    <mergeCell ref="B3:C3"/>
    <mergeCell ref="B2:E2"/>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I572"/>
  <sheetViews>
    <sheetView zoomScalePageLayoutView="0" workbookViewId="0" topLeftCell="A1">
      <pane xSplit="1" ySplit="2" topLeftCell="B3" activePane="bottomRight" state="frozen"/>
      <selection pane="topLeft" activeCell="A1" sqref="A1"/>
      <selection pane="topRight" activeCell="B1" sqref="B1"/>
      <selection pane="bottomLeft" activeCell="A2" sqref="A2"/>
      <selection pane="bottomRight" activeCell="A33" sqref="A33"/>
    </sheetView>
  </sheetViews>
  <sheetFormatPr defaultColWidth="11.421875" defaultRowHeight="15"/>
  <cols>
    <col min="1" max="1" width="11.7109375" style="0" customWidth="1"/>
    <col min="2" max="2" width="11.28125" style="0" customWidth="1"/>
    <col min="3" max="3" width="43.140625" style="0" customWidth="1"/>
    <col min="4" max="4" width="15.140625" style="0" customWidth="1"/>
    <col min="7" max="7" width="27.7109375" style="0" customWidth="1"/>
    <col min="8" max="8" width="16.8515625" style="0" customWidth="1"/>
  </cols>
  <sheetData>
    <row r="1" spans="1:2" ht="14.25" hidden="1">
      <c r="A1" t="s">
        <v>286</v>
      </c>
      <c r="B1" t="s">
        <v>382</v>
      </c>
    </row>
    <row r="2" spans="1:9" s="18" customFormat="1" ht="15" customHeight="1">
      <c r="A2" s="29" t="s">
        <v>1072</v>
      </c>
      <c r="B2" s="29" t="s">
        <v>187</v>
      </c>
      <c r="C2" s="29" t="s">
        <v>1068</v>
      </c>
      <c r="D2" s="27" t="s">
        <v>188</v>
      </c>
      <c r="E2" s="17"/>
      <c r="F2" s="17"/>
      <c r="G2" s="17"/>
      <c r="H2" s="17"/>
      <c r="I2" s="17"/>
    </row>
    <row r="3" spans="1:9" ht="15" customHeight="1">
      <c r="A3" s="55">
        <v>40909</v>
      </c>
      <c r="B3" s="38">
        <v>0.0839</v>
      </c>
      <c r="C3" s="32" t="s">
        <v>221</v>
      </c>
      <c r="D3" s="50">
        <v>40492</v>
      </c>
      <c r="E3" s="36"/>
      <c r="F3" s="36"/>
      <c r="G3" s="36"/>
      <c r="H3" s="36"/>
      <c r="I3" s="36"/>
    </row>
    <row r="4" spans="1:9" ht="15" customHeight="1">
      <c r="A4" s="55">
        <v>40544</v>
      </c>
      <c r="B4" s="38">
        <v>0.0812</v>
      </c>
      <c r="C4" s="32" t="s">
        <v>221</v>
      </c>
      <c r="D4" s="50">
        <v>40492</v>
      </c>
      <c r="E4" s="36"/>
      <c r="F4" s="36"/>
      <c r="G4" s="36"/>
      <c r="H4" s="36"/>
      <c r="I4" s="36"/>
    </row>
    <row r="5" spans="1:9" ht="14.25">
      <c r="A5" s="34">
        <v>33270</v>
      </c>
      <c r="B5" s="38">
        <v>0.0785</v>
      </c>
      <c r="C5" s="32" t="s">
        <v>186</v>
      </c>
      <c r="D5" s="45">
        <v>33258</v>
      </c>
      <c r="E5" s="18"/>
      <c r="F5" s="18"/>
      <c r="G5" s="20"/>
      <c r="H5" s="18"/>
      <c r="I5" s="18"/>
    </row>
    <row r="6" spans="1:9" ht="14.25">
      <c r="A6" s="34">
        <v>32509</v>
      </c>
      <c r="B6" s="38">
        <v>0.089</v>
      </c>
      <c r="C6" s="32" t="s">
        <v>185</v>
      </c>
      <c r="D6" s="45">
        <v>32522</v>
      </c>
      <c r="E6" s="22"/>
      <c r="F6" s="22"/>
      <c r="G6" s="20"/>
      <c r="H6" s="18"/>
      <c r="I6" s="18"/>
    </row>
    <row r="7" spans="1:9" ht="14.25">
      <c r="A7" s="34">
        <v>31959</v>
      </c>
      <c r="B7" s="38">
        <v>0.079</v>
      </c>
      <c r="C7" s="32" t="s">
        <v>262</v>
      </c>
      <c r="D7" s="45">
        <v>31970</v>
      </c>
      <c r="E7" s="22"/>
      <c r="F7" s="22"/>
      <c r="G7" s="20"/>
      <c r="H7" s="18"/>
      <c r="I7" s="18"/>
    </row>
    <row r="8" spans="1:9" ht="14.25">
      <c r="A8" s="34">
        <v>31625</v>
      </c>
      <c r="B8" s="38">
        <v>0.077</v>
      </c>
      <c r="C8" s="32" t="s">
        <v>183</v>
      </c>
      <c r="D8" s="45">
        <v>31643</v>
      </c>
      <c r="E8" s="22"/>
      <c r="F8" s="22"/>
      <c r="G8" s="20"/>
      <c r="H8" s="18"/>
      <c r="I8" s="18"/>
    </row>
    <row r="9" spans="1:9" ht="14.25">
      <c r="A9" s="34">
        <v>30682</v>
      </c>
      <c r="B9" s="38">
        <v>0.07</v>
      </c>
      <c r="C9" s="32" t="s">
        <v>381</v>
      </c>
      <c r="D9" s="45">
        <v>30680</v>
      </c>
      <c r="E9" s="22"/>
      <c r="F9" s="22"/>
      <c r="G9" s="20"/>
      <c r="H9" s="18"/>
      <c r="I9" s="18"/>
    </row>
    <row r="10" spans="1:9" ht="14.25">
      <c r="A10" s="33">
        <v>9133</v>
      </c>
      <c r="B10" s="37">
        <v>0.06</v>
      </c>
      <c r="C10" s="31" t="s">
        <v>184</v>
      </c>
      <c r="D10" s="18"/>
      <c r="E10" s="22"/>
      <c r="F10" s="22"/>
      <c r="G10" s="20"/>
      <c r="H10" s="18"/>
      <c r="I10" s="18"/>
    </row>
    <row r="11" spans="1:9" ht="14.25">
      <c r="A11" s="35"/>
      <c r="B11" s="19"/>
      <c r="C11" s="19"/>
      <c r="D11" s="19"/>
      <c r="E11" s="22"/>
      <c r="F11" s="22"/>
      <c r="G11" s="20"/>
      <c r="H11" s="18"/>
      <c r="I11" s="18"/>
    </row>
    <row r="12" spans="1:9" ht="14.25">
      <c r="A12" s="35"/>
      <c r="B12" s="53" t="s">
        <v>222</v>
      </c>
      <c r="C12" s="19"/>
      <c r="D12" s="19"/>
      <c r="E12" s="22"/>
      <c r="F12" s="22"/>
      <c r="G12" s="20"/>
      <c r="H12" s="18"/>
      <c r="I12" s="18"/>
    </row>
    <row r="13" spans="1:9" ht="14.25">
      <c r="A13" s="35"/>
      <c r="B13" s="52" t="s">
        <v>223</v>
      </c>
      <c r="C13" s="19"/>
      <c r="D13" s="19"/>
      <c r="E13" s="22"/>
      <c r="F13" s="22"/>
      <c r="G13" s="20"/>
      <c r="H13" s="18"/>
      <c r="I13" s="18"/>
    </row>
    <row r="14" spans="1:9" ht="14.25">
      <c r="A14" s="35"/>
      <c r="B14" s="19"/>
      <c r="C14" s="19"/>
      <c r="D14" s="19"/>
      <c r="E14" s="22"/>
      <c r="F14" s="22"/>
      <c r="G14" s="20"/>
      <c r="H14" s="18"/>
      <c r="I14" s="18"/>
    </row>
    <row r="15" spans="1:9" ht="14.25">
      <c r="A15" s="35"/>
      <c r="B15" s="243" t="s">
        <v>210</v>
      </c>
      <c r="C15" s="19"/>
      <c r="D15" s="19"/>
      <c r="E15" s="22"/>
      <c r="F15" s="22"/>
      <c r="G15" s="20"/>
      <c r="H15" s="18"/>
      <c r="I15" s="18"/>
    </row>
    <row r="16" spans="1:9" ht="14.25">
      <c r="A16" s="35"/>
      <c r="B16" s="236" t="s">
        <v>514</v>
      </c>
      <c r="C16" s="19"/>
      <c r="F16" s="23"/>
      <c r="G16" s="20"/>
      <c r="H16" s="21"/>
      <c r="I16" s="18"/>
    </row>
    <row r="17" spans="1:9" ht="14.25">
      <c r="A17" s="35"/>
      <c r="C17" s="236" t="s">
        <v>515</v>
      </c>
      <c r="F17" s="23"/>
      <c r="G17" s="20"/>
      <c r="H17" s="21"/>
      <c r="I17" s="18"/>
    </row>
    <row r="18" spans="1:9" ht="14.25">
      <c r="A18" s="35"/>
      <c r="C18" s="236" t="s">
        <v>516</v>
      </c>
      <c r="F18" s="23"/>
      <c r="G18" s="20"/>
      <c r="H18" s="21"/>
      <c r="I18" s="18"/>
    </row>
    <row r="19" spans="1:9" ht="14.25">
      <c r="A19" s="35"/>
      <c r="B19" s="19"/>
      <c r="C19" s="19"/>
      <c r="D19" s="19"/>
      <c r="E19" s="23"/>
      <c r="F19" s="23"/>
      <c r="G19" s="20"/>
      <c r="H19" s="21"/>
      <c r="I19" s="18"/>
    </row>
    <row r="20" spans="1:9" ht="14.25">
      <c r="A20" s="35"/>
      <c r="B20" s="19"/>
      <c r="C20" s="19"/>
      <c r="D20" s="19"/>
      <c r="E20" s="23"/>
      <c r="F20" s="23"/>
      <c r="G20" s="20"/>
      <c r="H20" s="21"/>
      <c r="I20" s="18"/>
    </row>
    <row r="21" spans="1:9" ht="14.25">
      <c r="A21" s="35"/>
      <c r="B21" s="19"/>
      <c r="C21" s="19"/>
      <c r="D21" s="19"/>
      <c r="E21" s="23"/>
      <c r="F21" s="23"/>
      <c r="G21" s="20"/>
      <c r="H21" s="21"/>
      <c r="I21" s="18"/>
    </row>
    <row r="22" spans="1:9" ht="14.25">
      <c r="A22" s="35"/>
      <c r="B22" s="19"/>
      <c r="C22" s="19"/>
      <c r="D22" s="19"/>
      <c r="E22" s="23"/>
      <c r="F22" s="23"/>
      <c r="G22" s="20"/>
      <c r="H22" s="21"/>
      <c r="I22" s="18"/>
    </row>
    <row r="23" spans="1:9" ht="14.25">
      <c r="A23" s="35"/>
      <c r="B23" s="19"/>
      <c r="C23" s="19"/>
      <c r="D23" s="19"/>
      <c r="E23" s="23"/>
      <c r="F23" s="23"/>
      <c r="G23" s="20"/>
      <c r="H23" s="21"/>
      <c r="I23" s="18"/>
    </row>
    <row r="24" spans="1:9" ht="14.25">
      <c r="A24" s="35"/>
      <c r="B24" s="19"/>
      <c r="C24" s="19"/>
      <c r="D24" s="19"/>
      <c r="E24" s="23"/>
      <c r="F24" s="23"/>
      <c r="G24" s="20"/>
      <c r="H24" s="21"/>
      <c r="I24" s="18"/>
    </row>
    <row r="25" spans="1:9" ht="14.25">
      <c r="A25" s="35"/>
      <c r="B25" s="19"/>
      <c r="C25" s="19"/>
      <c r="D25" s="19"/>
      <c r="E25" s="23"/>
      <c r="F25" s="23"/>
      <c r="G25" s="20"/>
      <c r="H25" s="21"/>
      <c r="I25" s="18"/>
    </row>
    <row r="26" spans="1:9" ht="14.25">
      <c r="A26" s="35"/>
      <c r="B26" s="19"/>
      <c r="C26" s="19"/>
      <c r="D26" s="19"/>
      <c r="E26" s="23"/>
      <c r="F26" s="23"/>
      <c r="G26" s="20"/>
      <c r="H26" s="21"/>
      <c r="I26" s="18"/>
    </row>
    <row r="27" spans="1:9" ht="14.25">
      <c r="A27" s="35"/>
      <c r="I27" s="18"/>
    </row>
    <row r="28" spans="1:7" ht="14.25">
      <c r="A28" s="35"/>
      <c r="B28" s="15"/>
      <c r="G28" s="20"/>
    </row>
    <row r="29" ht="14.25">
      <c r="A29" s="35"/>
    </row>
    <row r="30" ht="14.25">
      <c r="A30" s="35"/>
    </row>
    <row r="31" ht="14.25">
      <c r="A31" s="35"/>
    </row>
    <row r="32" ht="14.25">
      <c r="A32" s="35"/>
    </row>
    <row r="33" ht="14.25">
      <c r="A33" s="35"/>
    </row>
    <row r="34" ht="14.25">
      <c r="A34" s="35"/>
    </row>
    <row r="35" ht="14.25">
      <c r="A35" s="35"/>
    </row>
    <row r="36" ht="14.25">
      <c r="A36" s="35"/>
    </row>
    <row r="37" ht="14.25">
      <c r="A37" s="35"/>
    </row>
    <row r="38" ht="14.25">
      <c r="A38" s="35"/>
    </row>
    <row r="39" ht="14.25">
      <c r="A39" s="35"/>
    </row>
    <row r="40" ht="14.25">
      <c r="A40" s="36"/>
    </row>
    <row r="41" ht="14.25">
      <c r="A41" s="36"/>
    </row>
    <row r="42" ht="14.25">
      <c r="A42" s="36"/>
    </row>
    <row r="43" ht="14.25">
      <c r="A43" s="36"/>
    </row>
    <row r="44" ht="14.25">
      <c r="A44" s="36"/>
    </row>
    <row r="45" ht="14.25">
      <c r="A45" s="36"/>
    </row>
    <row r="46" ht="14.25">
      <c r="A46" s="36"/>
    </row>
    <row r="47" ht="14.25">
      <c r="A47" s="36"/>
    </row>
    <row r="48" ht="14.25">
      <c r="A48" s="36"/>
    </row>
    <row r="49" ht="14.25">
      <c r="A49" s="36"/>
    </row>
    <row r="50" ht="14.25">
      <c r="A50" s="36"/>
    </row>
    <row r="51" ht="14.25">
      <c r="A51" s="36"/>
    </row>
    <row r="52" ht="14.25">
      <c r="A52" s="36"/>
    </row>
    <row r="53" ht="14.25">
      <c r="A53" s="36"/>
    </row>
    <row r="54" ht="14.25">
      <c r="A54" s="36"/>
    </row>
    <row r="55" ht="14.25">
      <c r="A55" s="36"/>
    </row>
    <row r="56" ht="14.25">
      <c r="A56" s="36"/>
    </row>
    <row r="57" ht="14.25">
      <c r="A57" s="36"/>
    </row>
    <row r="58" ht="14.25">
      <c r="A58" s="36"/>
    </row>
    <row r="59" ht="14.25">
      <c r="A59" s="36"/>
    </row>
    <row r="60" ht="14.25">
      <c r="A60" s="36"/>
    </row>
    <row r="61" ht="14.25">
      <c r="A61" s="36"/>
    </row>
    <row r="62" ht="14.25">
      <c r="A62" s="36"/>
    </row>
    <row r="63" ht="14.25">
      <c r="A63" s="36"/>
    </row>
    <row r="64" ht="14.25">
      <c r="A64" s="36"/>
    </row>
    <row r="65" ht="14.25">
      <c r="A65" s="36"/>
    </row>
    <row r="66" ht="14.25">
      <c r="A66" s="36"/>
    </row>
    <row r="67" ht="14.25">
      <c r="A67" s="36"/>
    </row>
    <row r="68" ht="14.25">
      <c r="A68" s="36"/>
    </row>
    <row r="69" ht="14.25">
      <c r="A69" s="36"/>
    </row>
    <row r="70" ht="14.25">
      <c r="A70" s="36"/>
    </row>
    <row r="71" ht="14.25">
      <c r="A71" s="36"/>
    </row>
    <row r="72" ht="14.25">
      <c r="A72" s="36"/>
    </row>
    <row r="73" ht="14.25">
      <c r="A73" s="36"/>
    </row>
    <row r="74" ht="14.25">
      <c r="A74" s="36"/>
    </row>
    <row r="75" ht="14.25">
      <c r="A75" s="36"/>
    </row>
    <row r="76" ht="14.25">
      <c r="A76" s="36"/>
    </row>
    <row r="77" ht="14.25">
      <c r="A77" s="36"/>
    </row>
    <row r="78" ht="14.25">
      <c r="A78" s="36"/>
    </row>
    <row r="79" ht="14.25">
      <c r="A79" s="36"/>
    </row>
    <row r="80" ht="14.25">
      <c r="A80" s="36"/>
    </row>
    <row r="81" ht="14.25">
      <c r="A81" s="36"/>
    </row>
    <row r="82" ht="14.25">
      <c r="A82" s="36"/>
    </row>
    <row r="83" ht="14.25">
      <c r="A83" s="36"/>
    </row>
    <row r="84" ht="14.25">
      <c r="A84" s="36"/>
    </row>
    <row r="85" ht="14.25">
      <c r="A85" s="36"/>
    </row>
    <row r="86" ht="14.25">
      <c r="A86" s="36"/>
    </row>
    <row r="87" ht="14.25">
      <c r="A87" s="36"/>
    </row>
    <row r="88" ht="14.25">
      <c r="A88" s="36"/>
    </row>
    <row r="89" ht="14.25">
      <c r="A89" s="36"/>
    </row>
    <row r="90" ht="14.25">
      <c r="A90" s="36"/>
    </row>
    <row r="91" ht="14.25">
      <c r="A91" s="36"/>
    </row>
    <row r="92" ht="14.25">
      <c r="A92" s="36"/>
    </row>
    <row r="93" ht="14.25">
      <c r="A93" s="36"/>
    </row>
    <row r="94" ht="14.25">
      <c r="A94" s="36"/>
    </row>
    <row r="95" ht="14.25">
      <c r="A95" s="36"/>
    </row>
    <row r="96" ht="14.25">
      <c r="A96" s="36"/>
    </row>
    <row r="97" ht="14.25">
      <c r="A97" s="36"/>
    </row>
    <row r="98" ht="14.25">
      <c r="A98" s="36"/>
    </row>
    <row r="99" ht="14.25">
      <c r="A99" s="36"/>
    </row>
    <row r="100" ht="14.25">
      <c r="A100" s="36"/>
    </row>
    <row r="101" ht="14.25">
      <c r="A101" s="36"/>
    </row>
    <row r="102" ht="14.25">
      <c r="A102" s="36"/>
    </row>
    <row r="103" ht="14.25">
      <c r="A103" s="36"/>
    </row>
    <row r="104" ht="14.25">
      <c r="A104" s="36"/>
    </row>
    <row r="105" ht="14.25">
      <c r="A105" s="36"/>
    </row>
    <row r="106" ht="14.25">
      <c r="A106" s="36"/>
    </row>
    <row r="107" ht="14.25">
      <c r="A107" s="36"/>
    </row>
    <row r="108" ht="14.25">
      <c r="A108" s="36"/>
    </row>
    <row r="109" ht="14.25">
      <c r="A109" s="36"/>
    </row>
    <row r="110" ht="14.25">
      <c r="A110" s="36"/>
    </row>
    <row r="111" ht="14.25">
      <c r="A111" s="36"/>
    </row>
    <row r="112" ht="14.25">
      <c r="A112" s="36"/>
    </row>
    <row r="113" ht="14.25">
      <c r="A113" s="36"/>
    </row>
    <row r="114" ht="14.25">
      <c r="A114" s="36"/>
    </row>
    <row r="115" ht="14.25">
      <c r="A115" s="36"/>
    </row>
    <row r="116" ht="14.25">
      <c r="A116" s="36"/>
    </row>
    <row r="117" ht="14.25">
      <c r="A117" s="36"/>
    </row>
    <row r="118" ht="14.25">
      <c r="A118" s="36"/>
    </row>
    <row r="119" ht="14.25">
      <c r="A119" s="36"/>
    </row>
    <row r="120" ht="14.25">
      <c r="A120" s="36"/>
    </row>
    <row r="121" ht="14.25">
      <c r="A121" s="36"/>
    </row>
    <row r="122" ht="14.25">
      <c r="A122" s="36"/>
    </row>
    <row r="123" ht="14.25">
      <c r="A123" s="36"/>
    </row>
    <row r="124" ht="14.25">
      <c r="A124" s="36"/>
    </row>
    <row r="125" ht="14.25">
      <c r="A125" s="36"/>
    </row>
    <row r="126" ht="14.25">
      <c r="A126" s="36"/>
    </row>
    <row r="127" ht="14.25">
      <c r="A127" s="36"/>
    </row>
    <row r="128" ht="14.25">
      <c r="A128" s="36"/>
    </row>
    <row r="129" ht="14.25">
      <c r="A129" s="36"/>
    </row>
    <row r="130" ht="14.25">
      <c r="A130" s="36"/>
    </row>
    <row r="131" ht="14.25">
      <c r="A131" s="36"/>
    </row>
    <row r="132" ht="14.25">
      <c r="A132" s="36"/>
    </row>
    <row r="133" ht="14.25">
      <c r="A133" s="36"/>
    </row>
    <row r="134" ht="14.25">
      <c r="A134" s="36"/>
    </row>
    <row r="135" ht="14.25">
      <c r="A135" s="36"/>
    </row>
    <row r="136" ht="14.25">
      <c r="A136" s="36"/>
    </row>
    <row r="137" ht="14.25">
      <c r="A137" s="36"/>
    </row>
    <row r="138" ht="14.25">
      <c r="A138" s="36"/>
    </row>
    <row r="139" ht="14.25">
      <c r="A139" s="36"/>
    </row>
    <row r="140" ht="14.25">
      <c r="A140" s="36"/>
    </row>
    <row r="141" ht="14.25">
      <c r="A141" s="36"/>
    </row>
    <row r="142" ht="14.25">
      <c r="A142" s="36"/>
    </row>
    <row r="143" ht="14.25">
      <c r="A143" s="36"/>
    </row>
    <row r="144" ht="14.25">
      <c r="A144" s="36"/>
    </row>
    <row r="145" ht="14.25">
      <c r="A145" s="36"/>
    </row>
    <row r="146" ht="14.25">
      <c r="A146" s="36"/>
    </row>
    <row r="147" ht="14.25">
      <c r="A147" s="36"/>
    </row>
    <row r="148" ht="14.25">
      <c r="A148" s="36"/>
    </row>
    <row r="149" ht="14.25">
      <c r="A149" s="36"/>
    </row>
    <row r="150" ht="14.25">
      <c r="A150" s="36"/>
    </row>
    <row r="151" ht="14.25">
      <c r="A151" s="36"/>
    </row>
    <row r="152" ht="14.25">
      <c r="A152" s="36"/>
    </row>
    <row r="153" ht="14.25">
      <c r="A153" s="36"/>
    </row>
    <row r="154" ht="14.25">
      <c r="A154" s="36"/>
    </row>
    <row r="155" ht="14.25">
      <c r="A155" s="36"/>
    </row>
    <row r="156" ht="14.25">
      <c r="A156" s="36"/>
    </row>
    <row r="157" ht="14.25">
      <c r="A157" s="36"/>
    </row>
    <row r="158" ht="14.25">
      <c r="A158" s="36"/>
    </row>
    <row r="159" ht="14.25">
      <c r="A159" s="36"/>
    </row>
    <row r="160" ht="14.25">
      <c r="A160" s="36"/>
    </row>
    <row r="161" ht="14.25">
      <c r="A161" s="36"/>
    </row>
    <row r="162" ht="14.25">
      <c r="A162" s="36"/>
    </row>
    <row r="163" ht="14.25">
      <c r="A163" s="36"/>
    </row>
    <row r="164" ht="14.25">
      <c r="A164" s="36"/>
    </row>
    <row r="165" ht="14.25">
      <c r="A165" s="36"/>
    </row>
    <row r="166" ht="14.25">
      <c r="A166" s="36"/>
    </row>
    <row r="167" ht="14.25">
      <c r="A167" s="36"/>
    </row>
    <row r="168" ht="14.25">
      <c r="A168" s="36"/>
    </row>
    <row r="169" ht="14.25">
      <c r="A169" s="36"/>
    </row>
    <row r="170" ht="14.25">
      <c r="A170" s="36"/>
    </row>
    <row r="171" ht="14.25">
      <c r="A171" s="36"/>
    </row>
    <row r="172" ht="14.25">
      <c r="A172" s="36"/>
    </row>
    <row r="173" ht="14.25">
      <c r="A173" s="36"/>
    </row>
    <row r="174" ht="14.25">
      <c r="A174" s="36"/>
    </row>
    <row r="175" ht="14.25">
      <c r="A175" s="36"/>
    </row>
    <row r="176" ht="14.25">
      <c r="A176" s="36"/>
    </row>
    <row r="177" ht="14.25">
      <c r="A177" s="36"/>
    </row>
    <row r="178" ht="14.25">
      <c r="A178" s="36"/>
    </row>
    <row r="179" ht="14.25">
      <c r="A179" s="36"/>
    </row>
    <row r="180" ht="14.25">
      <c r="A180" s="36"/>
    </row>
    <row r="181" ht="14.25">
      <c r="A181" s="36"/>
    </row>
    <row r="182" ht="14.25">
      <c r="A182" s="36"/>
    </row>
    <row r="183" ht="14.25">
      <c r="A183" s="36"/>
    </row>
    <row r="184" ht="14.25">
      <c r="A184" s="36"/>
    </row>
    <row r="185" ht="14.25">
      <c r="A185" s="36"/>
    </row>
    <row r="186" ht="14.25">
      <c r="A186" s="36"/>
    </row>
    <row r="187" ht="14.25">
      <c r="A187" s="36"/>
    </row>
    <row r="188" ht="14.25">
      <c r="A188" s="36"/>
    </row>
    <row r="189" ht="14.25">
      <c r="A189" s="36"/>
    </row>
    <row r="190" ht="14.25">
      <c r="A190" s="36"/>
    </row>
    <row r="191" ht="14.25">
      <c r="A191" s="36"/>
    </row>
    <row r="192" ht="14.25">
      <c r="A192" s="36"/>
    </row>
    <row r="193" ht="14.25">
      <c r="A193" s="36"/>
    </row>
    <row r="194" ht="14.25">
      <c r="A194" s="36"/>
    </row>
    <row r="195" ht="14.25">
      <c r="A195" s="36"/>
    </row>
    <row r="196" ht="14.25">
      <c r="A196" s="36"/>
    </row>
    <row r="197" ht="14.25">
      <c r="A197" s="36"/>
    </row>
    <row r="198" ht="14.25">
      <c r="A198" s="36"/>
    </row>
    <row r="199" ht="14.25">
      <c r="A199" s="36"/>
    </row>
    <row r="200" ht="14.25">
      <c r="A200" s="36"/>
    </row>
    <row r="201" ht="14.25">
      <c r="A201" s="36"/>
    </row>
    <row r="202" ht="14.25">
      <c r="A202" s="36"/>
    </row>
    <row r="203" ht="14.25">
      <c r="A203" s="36"/>
    </row>
    <row r="204" ht="14.25">
      <c r="A204" s="36"/>
    </row>
    <row r="205" ht="14.25">
      <c r="A205" s="36"/>
    </row>
    <row r="206" ht="14.25">
      <c r="A206" s="36"/>
    </row>
    <row r="207" ht="14.25">
      <c r="A207" s="36"/>
    </row>
    <row r="208" ht="14.25">
      <c r="A208" s="36"/>
    </row>
    <row r="209" ht="14.25">
      <c r="A209" s="36"/>
    </row>
    <row r="210" ht="14.25">
      <c r="A210" s="36"/>
    </row>
    <row r="211" ht="14.25">
      <c r="A211" s="36"/>
    </row>
    <row r="212" ht="14.25">
      <c r="A212" s="36"/>
    </row>
    <row r="213" ht="14.25">
      <c r="A213" s="36"/>
    </row>
    <row r="214" ht="14.25">
      <c r="A214" s="36"/>
    </row>
    <row r="215" ht="14.25">
      <c r="A215" s="36"/>
    </row>
    <row r="216" ht="14.25">
      <c r="A216" s="36"/>
    </row>
    <row r="217" ht="14.25">
      <c r="A217" s="36"/>
    </row>
    <row r="218" ht="14.25">
      <c r="A218" s="36"/>
    </row>
    <row r="219" ht="14.25">
      <c r="A219" s="36"/>
    </row>
    <row r="220" ht="14.25">
      <c r="A220" s="36"/>
    </row>
    <row r="221" ht="14.25">
      <c r="A221" s="36"/>
    </row>
    <row r="222" ht="14.25">
      <c r="A222" s="36"/>
    </row>
    <row r="223" ht="14.25">
      <c r="A223" s="36"/>
    </row>
    <row r="224" ht="14.25">
      <c r="A224" s="36"/>
    </row>
    <row r="225" ht="14.25">
      <c r="A225" s="36"/>
    </row>
    <row r="226" ht="14.25">
      <c r="A226" s="36"/>
    </row>
    <row r="227" ht="14.25">
      <c r="A227" s="36"/>
    </row>
    <row r="228" ht="14.25">
      <c r="A228" s="36"/>
    </row>
    <row r="229" ht="14.25">
      <c r="A229" s="36"/>
    </row>
    <row r="230" ht="14.25">
      <c r="A230" s="36"/>
    </row>
    <row r="231" ht="14.25">
      <c r="A231" s="36"/>
    </row>
    <row r="232" ht="14.25">
      <c r="A232" s="36"/>
    </row>
    <row r="233" ht="14.25">
      <c r="A233" s="36"/>
    </row>
    <row r="234" ht="14.25">
      <c r="A234" s="36"/>
    </row>
    <row r="235" ht="14.25">
      <c r="A235" s="36"/>
    </row>
    <row r="236" ht="14.25">
      <c r="A236" s="36"/>
    </row>
    <row r="237" ht="14.25">
      <c r="A237" s="36"/>
    </row>
    <row r="238" ht="14.25">
      <c r="A238" s="36"/>
    </row>
    <row r="239" ht="14.25">
      <c r="A239" s="36"/>
    </row>
    <row r="240" ht="14.25">
      <c r="A240" s="36"/>
    </row>
    <row r="241" ht="14.25">
      <c r="A241" s="36"/>
    </row>
    <row r="242" ht="14.25">
      <c r="A242" s="36"/>
    </row>
    <row r="243" ht="14.25">
      <c r="A243" s="36"/>
    </row>
    <row r="244" ht="14.25">
      <c r="A244" s="36"/>
    </row>
    <row r="245" ht="14.25">
      <c r="A245" s="36"/>
    </row>
    <row r="246" ht="14.25">
      <c r="A246" s="36"/>
    </row>
    <row r="247" ht="14.25">
      <c r="A247" s="36"/>
    </row>
    <row r="248" ht="14.25">
      <c r="A248" s="36"/>
    </row>
    <row r="249" ht="14.25">
      <c r="A249" s="36"/>
    </row>
    <row r="250" ht="14.25">
      <c r="A250" s="36"/>
    </row>
    <row r="251" ht="14.25">
      <c r="A251" s="36"/>
    </row>
    <row r="252" ht="14.25">
      <c r="A252" s="36"/>
    </row>
    <row r="253" ht="14.25">
      <c r="A253" s="36"/>
    </row>
    <row r="254" ht="14.25">
      <c r="A254" s="36"/>
    </row>
    <row r="255" ht="14.25">
      <c r="A255" s="36"/>
    </row>
    <row r="256" ht="14.25">
      <c r="A256" s="36"/>
    </row>
    <row r="257" ht="14.25">
      <c r="A257" s="36"/>
    </row>
    <row r="258" ht="14.25">
      <c r="A258" s="36"/>
    </row>
    <row r="259" ht="14.25">
      <c r="A259" s="36"/>
    </row>
    <row r="260" ht="14.25">
      <c r="A260" s="36"/>
    </row>
    <row r="261" ht="14.25">
      <c r="A261" s="36"/>
    </row>
    <row r="262" ht="14.25">
      <c r="A262" s="36"/>
    </row>
    <row r="263" ht="14.25">
      <c r="A263" s="36"/>
    </row>
    <row r="264" ht="14.25">
      <c r="A264" s="36"/>
    </row>
    <row r="265" ht="14.25">
      <c r="A265" s="36"/>
    </row>
    <row r="266" ht="14.25">
      <c r="A266" s="36"/>
    </row>
    <row r="267" ht="14.25">
      <c r="A267" s="36"/>
    </row>
    <row r="268" ht="14.25">
      <c r="A268" s="36"/>
    </row>
    <row r="269" ht="14.25">
      <c r="A269" s="36"/>
    </row>
    <row r="270" ht="14.25">
      <c r="A270" s="36"/>
    </row>
    <row r="271" ht="14.25">
      <c r="A271" s="36"/>
    </row>
    <row r="272" ht="14.25">
      <c r="A272" s="36"/>
    </row>
    <row r="273" ht="14.25">
      <c r="A273" s="36"/>
    </row>
    <row r="274" ht="14.25">
      <c r="A274" s="36"/>
    </row>
    <row r="275" ht="14.25">
      <c r="A275" s="36"/>
    </row>
    <row r="276" ht="14.25">
      <c r="A276" s="36"/>
    </row>
    <row r="277" ht="14.25">
      <c r="A277" s="36"/>
    </row>
    <row r="278" ht="14.25">
      <c r="A278" s="36"/>
    </row>
    <row r="279" ht="14.25">
      <c r="A279" s="36"/>
    </row>
    <row r="280" ht="14.25">
      <c r="A280" s="36"/>
    </row>
    <row r="281" ht="14.25">
      <c r="A281" s="36"/>
    </row>
    <row r="282" ht="14.25">
      <c r="A282" s="36"/>
    </row>
    <row r="283" ht="14.25">
      <c r="A283" s="36"/>
    </row>
    <row r="284" ht="14.25">
      <c r="A284" s="36"/>
    </row>
    <row r="285" ht="14.25">
      <c r="A285" s="36"/>
    </row>
    <row r="286" ht="14.25">
      <c r="A286" s="36"/>
    </row>
    <row r="287" ht="14.25">
      <c r="A287" s="36"/>
    </row>
    <row r="288" ht="14.25">
      <c r="A288" s="36"/>
    </row>
    <row r="289" ht="14.25">
      <c r="A289" s="36"/>
    </row>
    <row r="290" ht="14.25">
      <c r="A290" s="36"/>
    </row>
    <row r="291" ht="14.25">
      <c r="A291" s="36"/>
    </row>
    <row r="292" ht="14.25">
      <c r="A292" s="36"/>
    </row>
    <row r="293" ht="14.25">
      <c r="A293" s="36"/>
    </row>
    <row r="294" ht="14.25">
      <c r="A294" s="36"/>
    </row>
    <row r="295" ht="14.25">
      <c r="A295" s="36"/>
    </row>
    <row r="296" ht="14.25">
      <c r="A296" s="36"/>
    </row>
    <row r="297" ht="14.25">
      <c r="A297" s="36"/>
    </row>
    <row r="298" ht="14.25">
      <c r="A298" s="36"/>
    </row>
    <row r="299" ht="14.25">
      <c r="A299" s="36"/>
    </row>
    <row r="300" ht="14.25">
      <c r="A300" s="36"/>
    </row>
    <row r="301" ht="14.25">
      <c r="A301" s="36"/>
    </row>
    <row r="302" ht="14.25">
      <c r="A302" s="36"/>
    </row>
    <row r="303" ht="14.25">
      <c r="A303" s="36"/>
    </row>
    <row r="304" ht="14.25">
      <c r="A304" s="36"/>
    </row>
    <row r="305" ht="14.25">
      <c r="A305" s="36"/>
    </row>
    <row r="306" ht="14.25">
      <c r="A306" s="36"/>
    </row>
    <row r="307" ht="14.25">
      <c r="A307" s="36"/>
    </row>
    <row r="308" ht="14.25">
      <c r="A308" s="36"/>
    </row>
    <row r="309" ht="14.25">
      <c r="A309" s="36"/>
    </row>
    <row r="310" ht="14.25">
      <c r="A310" s="36"/>
    </row>
    <row r="311" ht="14.25">
      <c r="A311" s="36"/>
    </row>
    <row r="312" ht="14.25">
      <c r="A312" s="36"/>
    </row>
    <row r="313" ht="14.25">
      <c r="A313" s="36"/>
    </row>
    <row r="314" ht="14.25">
      <c r="A314" s="36"/>
    </row>
    <row r="315" ht="14.25">
      <c r="A315" s="36"/>
    </row>
    <row r="316" ht="14.25">
      <c r="A316" s="36"/>
    </row>
    <row r="317" ht="14.25">
      <c r="A317" s="36"/>
    </row>
    <row r="318" ht="14.25">
      <c r="A318" s="36"/>
    </row>
    <row r="319" ht="14.25">
      <c r="A319" s="36"/>
    </row>
    <row r="320" ht="14.25">
      <c r="A320" s="36"/>
    </row>
    <row r="321" ht="14.25">
      <c r="A321" s="36"/>
    </row>
    <row r="322" ht="14.25">
      <c r="A322" s="36"/>
    </row>
    <row r="323" ht="14.25">
      <c r="A323" s="36"/>
    </row>
    <row r="324" ht="14.25">
      <c r="A324" s="36"/>
    </row>
    <row r="325" ht="14.25">
      <c r="A325" s="36"/>
    </row>
    <row r="326" ht="14.25">
      <c r="A326" s="36"/>
    </row>
    <row r="327" ht="14.25">
      <c r="A327" s="36"/>
    </row>
    <row r="328" ht="14.25">
      <c r="A328" s="36"/>
    </row>
    <row r="329" ht="14.25">
      <c r="A329" s="36"/>
    </row>
    <row r="330" ht="14.25">
      <c r="A330" s="36"/>
    </row>
    <row r="331" ht="14.25">
      <c r="A331" s="36"/>
    </row>
    <row r="332" ht="14.25">
      <c r="A332" s="36"/>
    </row>
    <row r="333" ht="14.25">
      <c r="A333" s="36"/>
    </row>
    <row r="334" ht="14.25">
      <c r="A334" s="36"/>
    </row>
    <row r="335" ht="14.25">
      <c r="A335" s="36"/>
    </row>
    <row r="336" ht="14.25">
      <c r="A336" s="36"/>
    </row>
    <row r="337" ht="14.25">
      <c r="A337" s="36"/>
    </row>
    <row r="338" ht="14.25">
      <c r="A338" s="36"/>
    </row>
    <row r="339" ht="14.25">
      <c r="A339" s="36"/>
    </row>
    <row r="340" ht="14.25">
      <c r="A340" s="36"/>
    </row>
    <row r="341" ht="14.25">
      <c r="A341" s="36"/>
    </row>
    <row r="342" ht="14.25">
      <c r="A342" s="36"/>
    </row>
    <row r="343" ht="14.25">
      <c r="A343" s="36"/>
    </row>
    <row r="344" ht="14.25">
      <c r="A344" s="36"/>
    </row>
    <row r="345" ht="14.25">
      <c r="A345" s="36"/>
    </row>
    <row r="346" ht="14.25">
      <c r="A346" s="36"/>
    </row>
    <row r="347" ht="14.25">
      <c r="A347" s="36"/>
    </row>
    <row r="348" ht="14.25">
      <c r="A348" s="36"/>
    </row>
    <row r="349" ht="14.25">
      <c r="A349" s="36"/>
    </row>
    <row r="350" ht="14.25">
      <c r="A350" s="36"/>
    </row>
    <row r="351" ht="14.25">
      <c r="A351" s="36"/>
    </row>
    <row r="352" ht="14.25">
      <c r="A352" s="36"/>
    </row>
    <row r="353" ht="14.25">
      <c r="A353" s="36"/>
    </row>
    <row r="354" ht="14.25">
      <c r="A354" s="36"/>
    </row>
    <row r="355" ht="14.25">
      <c r="A355" s="36"/>
    </row>
    <row r="356" ht="14.25">
      <c r="A356" s="36"/>
    </row>
    <row r="357" ht="14.25">
      <c r="A357" s="36"/>
    </row>
    <row r="358" ht="14.25">
      <c r="A358" s="36"/>
    </row>
    <row r="359" ht="14.25">
      <c r="A359" s="36"/>
    </row>
    <row r="360" ht="14.25">
      <c r="A360" s="36"/>
    </row>
    <row r="361" ht="14.25">
      <c r="A361" s="36"/>
    </row>
    <row r="362" ht="14.25">
      <c r="A362" s="36"/>
    </row>
    <row r="363" ht="14.25">
      <c r="A363" s="36"/>
    </row>
    <row r="364" ht="14.25">
      <c r="A364" s="36"/>
    </row>
    <row r="365" ht="14.25">
      <c r="A365" s="36"/>
    </row>
    <row r="366" ht="14.25">
      <c r="A366" s="36"/>
    </row>
    <row r="367" ht="14.25">
      <c r="A367" s="36"/>
    </row>
    <row r="368" ht="14.25">
      <c r="A368" s="36"/>
    </row>
    <row r="369" ht="14.25">
      <c r="A369" s="36"/>
    </row>
    <row r="370" ht="14.25">
      <c r="A370" s="36"/>
    </row>
    <row r="371" ht="14.25">
      <c r="A371" s="36"/>
    </row>
    <row r="372" ht="14.25">
      <c r="A372" s="36"/>
    </row>
    <row r="373" ht="14.25">
      <c r="A373" s="36"/>
    </row>
    <row r="374" ht="14.25">
      <c r="A374" s="36"/>
    </row>
    <row r="375" ht="14.25">
      <c r="A375" s="36"/>
    </row>
    <row r="376" ht="14.25">
      <c r="A376" s="36"/>
    </row>
    <row r="377" ht="14.25">
      <c r="A377" s="36"/>
    </row>
    <row r="378" ht="14.25">
      <c r="A378" s="36"/>
    </row>
    <row r="379" ht="14.25">
      <c r="A379" s="36"/>
    </row>
    <row r="380" ht="14.25">
      <c r="A380" s="36"/>
    </row>
    <row r="381" ht="14.25">
      <c r="A381" s="36"/>
    </row>
    <row r="382" ht="14.25">
      <c r="A382" s="36"/>
    </row>
    <row r="383" ht="14.25">
      <c r="A383" s="36"/>
    </row>
    <row r="384" ht="14.25">
      <c r="A384" s="36"/>
    </row>
    <row r="385" ht="14.25">
      <c r="A385" s="36"/>
    </row>
    <row r="386" ht="14.25">
      <c r="A386" s="36"/>
    </row>
    <row r="387" ht="14.25">
      <c r="A387" s="36"/>
    </row>
    <row r="388" ht="14.25">
      <c r="A388" s="36"/>
    </row>
    <row r="389" ht="14.25">
      <c r="A389" s="36"/>
    </row>
    <row r="390" ht="14.25">
      <c r="A390" s="36"/>
    </row>
    <row r="391" ht="14.25">
      <c r="A391" s="36"/>
    </row>
    <row r="392" ht="14.25">
      <c r="A392" s="36"/>
    </row>
    <row r="393" ht="14.25">
      <c r="A393" s="36"/>
    </row>
    <row r="394" ht="14.25">
      <c r="A394" s="36"/>
    </row>
    <row r="395" ht="14.25">
      <c r="A395" s="36"/>
    </row>
    <row r="396" ht="14.25">
      <c r="A396" s="36"/>
    </row>
    <row r="397" ht="14.25">
      <c r="A397" s="36"/>
    </row>
    <row r="398" ht="14.25">
      <c r="A398" s="36"/>
    </row>
    <row r="399" ht="14.25">
      <c r="A399" s="36"/>
    </row>
    <row r="400" ht="14.25">
      <c r="A400" s="36"/>
    </row>
    <row r="401" ht="14.25">
      <c r="A401" s="36"/>
    </row>
    <row r="402" ht="14.25">
      <c r="A402" s="36"/>
    </row>
    <row r="403" ht="14.25">
      <c r="A403" s="36"/>
    </row>
    <row r="404" ht="14.25">
      <c r="A404" s="36"/>
    </row>
    <row r="405" ht="14.25">
      <c r="A405" s="36"/>
    </row>
    <row r="406" ht="14.25">
      <c r="A406" s="36"/>
    </row>
    <row r="407" ht="14.25">
      <c r="A407" s="36"/>
    </row>
    <row r="408" ht="14.25">
      <c r="A408" s="36"/>
    </row>
    <row r="409" ht="14.25">
      <c r="A409" s="36"/>
    </row>
    <row r="410" ht="14.25">
      <c r="A410" s="36"/>
    </row>
    <row r="411" ht="14.25">
      <c r="A411" s="36"/>
    </row>
    <row r="412" ht="14.25">
      <c r="A412" s="36"/>
    </row>
    <row r="413" ht="14.25">
      <c r="A413" s="36"/>
    </row>
    <row r="414" ht="14.25">
      <c r="A414" s="36"/>
    </row>
    <row r="415" ht="14.25">
      <c r="A415" s="36"/>
    </row>
    <row r="416" ht="14.25">
      <c r="A416" s="36"/>
    </row>
    <row r="417" ht="14.25">
      <c r="A417" s="36"/>
    </row>
    <row r="418" ht="14.25">
      <c r="A418" s="36"/>
    </row>
    <row r="419" ht="14.25">
      <c r="A419" s="36"/>
    </row>
    <row r="420" ht="14.25">
      <c r="A420" s="36"/>
    </row>
    <row r="421" ht="14.25">
      <c r="A421" s="36"/>
    </row>
    <row r="422" ht="14.25">
      <c r="A422" s="36"/>
    </row>
    <row r="423" ht="14.25">
      <c r="A423" s="36"/>
    </row>
    <row r="424" ht="14.25">
      <c r="A424" s="36"/>
    </row>
    <row r="425" ht="14.25">
      <c r="A425" s="36"/>
    </row>
    <row r="426" ht="14.25">
      <c r="A426" s="36"/>
    </row>
    <row r="427" ht="14.25">
      <c r="A427" s="36"/>
    </row>
    <row r="428" ht="14.25">
      <c r="A428" s="36"/>
    </row>
    <row r="429" ht="14.25">
      <c r="A429" s="36"/>
    </row>
    <row r="430" ht="14.25">
      <c r="A430" s="36"/>
    </row>
    <row r="431" ht="14.25">
      <c r="A431" s="36"/>
    </row>
    <row r="432" ht="14.25">
      <c r="A432" s="36"/>
    </row>
    <row r="433" ht="14.25">
      <c r="A433" s="36"/>
    </row>
    <row r="434" ht="14.25">
      <c r="A434" s="36"/>
    </row>
    <row r="435" ht="14.25">
      <c r="A435" s="36"/>
    </row>
    <row r="436" ht="14.25">
      <c r="A436" s="36"/>
    </row>
    <row r="437" ht="14.25">
      <c r="A437" s="36"/>
    </row>
    <row r="438" ht="14.25">
      <c r="A438" s="36"/>
    </row>
    <row r="439" ht="14.25">
      <c r="A439" s="36"/>
    </row>
    <row r="440" ht="14.25">
      <c r="A440" s="36"/>
    </row>
    <row r="441" ht="14.25">
      <c r="A441" s="36"/>
    </row>
    <row r="442" ht="14.25">
      <c r="A442" s="36"/>
    </row>
    <row r="443" ht="14.25">
      <c r="A443" s="36"/>
    </row>
    <row r="444" ht="14.25">
      <c r="A444" s="36"/>
    </row>
    <row r="445" ht="14.25">
      <c r="A445" s="36"/>
    </row>
    <row r="446" ht="14.25">
      <c r="A446" s="36"/>
    </row>
    <row r="447" ht="14.25">
      <c r="A447" s="36"/>
    </row>
    <row r="448" ht="14.25">
      <c r="A448" s="36"/>
    </row>
    <row r="449" ht="14.25">
      <c r="A449" s="36"/>
    </row>
    <row r="450" ht="14.25">
      <c r="A450" s="36"/>
    </row>
    <row r="451" ht="14.25">
      <c r="A451" s="36"/>
    </row>
    <row r="452" ht="14.25">
      <c r="A452" s="36"/>
    </row>
    <row r="453" ht="14.25">
      <c r="A453" s="36"/>
    </row>
    <row r="454" ht="14.25">
      <c r="A454" s="36"/>
    </row>
    <row r="455" ht="14.25">
      <c r="A455" s="36"/>
    </row>
    <row r="456" ht="14.25">
      <c r="A456" s="36"/>
    </row>
    <row r="457" ht="14.25">
      <c r="A457" s="36"/>
    </row>
    <row r="458" ht="14.25">
      <c r="A458" s="36"/>
    </row>
    <row r="459" ht="14.25">
      <c r="A459" s="36"/>
    </row>
    <row r="460" ht="14.25">
      <c r="A460" s="36"/>
    </row>
    <row r="461" ht="14.25">
      <c r="A461" s="36"/>
    </row>
    <row r="462" ht="14.25">
      <c r="A462" s="36"/>
    </row>
    <row r="463" ht="14.25">
      <c r="A463" s="36"/>
    </row>
    <row r="464" ht="14.25">
      <c r="A464" s="36"/>
    </row>
    <row r="465" ht="14.25">
      <c r="A465" s="36"/>
    </row>
    <row r="466" ht="14.25">
      <c r="A466" s="36"/>
    </row>
    <row r="467" ht="14.25">
      <c r="A467" s="36"/>
    </row>
    <row r="468" ht="14.25">
      <c r="A468" s="36"/>
    </row>
    <row r="469" ht="14.25">
      <c r="A469" s="36"/>
    </row>
    <row r="470" ht="14.25">
      <c r="A470" s="36"/>
    </row>
    <row r="471" ht="14.25">
      <c r="A471" s="36"/>
    </row>
    <row r="472" ht="14.25">
      <c r="A472" s="36"/>
    </row>
    <row r="473" ht="14.25">
      <c r="A473" s="36"/>
    </row>
    <row r="474" ht="14.25">
      <c r="A474" s="36"/>
    </row>
    <row r="475" ht="14.25">
      <c r="A475" s="36"/>
    </row>
    <row r="476" ht="14.25">
      <c r="A476" s="36"/>
    </row>
    <row r="477" ht="14.25">
      <c r="A477" s="36"/>
    </row>
    <row r="478" ht="14.25">
      <c r="A478" s="36"/>
    </row>
    <row r="479" ht="14.25">
      <c r="A479" s="36"/>
    </row>
    <row r="480" ht="14.25">
      <c r="A480" s="36"/>
    </row>
    <row r="481" ht="14.25">
      <c r="A481" s="36"/>
    </row>
    <row r="482" ht="14.25">
      <c r="A482" s="36"/>
    </row>
    <row r="483" ht="14.25">
      <c r="A483" s="36"/>
    </row>
    <row r="484" ht="14.25">
      <c r="A484" s="36"/>
    </row>
    <row r="485" ht="14.25">
      <c r="A485" s="36"/>
    </row>
    <row r="486" ht="14.25">
      <c r="A486" s="36"/>
    </row>
    <row r="487" ht="14.25">
      <c r="A487" s="36"/>
    </row>
    <row r="488" ht="14.25">
      <c r="A488" s="36"/>
    </row>
    <row r="489" ht="14.25">
      <c r="A489" s="36"/>
    </row>
    <row r="490" ht="14.25">
      <c r="A490" s="36"/>
    </row>
    <row r="491" ht="14.25">
      <c r="A491" s="36"/>
    </row>
    <row r="492" ht="14.25">
      <c r="A492" s="36"/>
    </row>
    <row r="493" ht="14.25">
      <c r="A493" s="36"/>
    </row>
    <row r="494" ht="14.25">
      <c r="A494" s="36"/>
    </row>
    <row r="495" ht="14.25">
      <c r="A495" s="36"/>
    </row>
    <row r="496" ht="14.25">
      <c r="A496" s="36"/>
    </row>
    <row r="497" ht="14.25">
      <c r="A497" s="36"/>
    </row>
    <row r="498" ht="14.25">
      <c r="A498" s="36"/>
    </row>
    <row r="499" ht="14.25">
      <c r="A499" s="36"/>
    </row>
    <row r="500" ht="14.25">
      <c r="A500" s="36"/>
    </row>
    <row r="501" ht="14.25">
      <c r="A501" s="36"/>
    </row>
    <row r="502" ht="14.25">
      <c r="A502" s="36"/>
    </row>
    <row r="503" ht="14.25">
      <c r="A503" s="36"/>
    </row>
    <row r="504" ht="14.25">
      <c r="A504" s="36"/>
    </row>
    <row r="505" ht="14.25">
      <c r="A505" s="36"/>
    </row>
    <row r="506" ht="14.25">
      <c r="A506" s="36"/>
    </row>
    <row r="507" ht="14.25">
      <c r="A507" s="36"/>
    </row>
    <row r="508" ht="14.25">
      <c r="A508" s="36"/>
    </row>
    <row r="509" ht="14.25">
      <c r="A509" s="36"/>
    </row>
    <row r="510" ht="14.25">
      <c r="A510" s="36"/>
    </row>
    <row r="511" ht="14.25">
      <c r="A511" s="36"/>
    </row>
    <row r="512" ht="14.25">
      <c r="A512" s="36"/>
    </row>
    <row r="513" ht="14.25">
      <c r="A513" s="36"/>
    </row>
    <row r="514" ht="14.25">
      <c r="A514" s="36"/>
    </row>
    <row r="515" ht="14.25">
      <c r="A515" s="36"/>
    </row>
    <row r="516" ht="14.25">
      <c r="A516" s="36"/>
    </row>
    <row r="517" ht="14.25">
      <c r="A517" s="36"/>
    </row>
    <row r="518" ht="14.25">
      <c r="A518" s="36"/>
    </row>
    <row r="519" ht="14.25">
      <c r="A519" s="36"/>
    </row>
    <row r="520" ht="14.25">
      <c r="A520" s="36"/>
    </row>
    <row r="521" ht="14.25">
      <c r="A521" s="36"/>
    </row>
    <row r="522" ht="14.25">
      <c r="A522" s="36"/>
    </row>
    <row r="523" ht="14.25">
      <c r="A523" s="36"/>
    </row>
    <row r="524" ht="14.25">
      <c r="A524" s="36"/>
    </row>
    <row r="525" ht="14.25">
      <c r="A525" s="36"/>
    </row>
    <row r="526" ht="14.25">
      <c r="A526" s="36"/>
    </row>
    <row r="527" ht="14.25">
      <c r="A527" s="36"/>
    </row>
    <row r="528" ht="14.25">
      <c r="A528" s="36"/>
    </row>
    <row r="529" ht="14.25">
      <c r="A529" s="36"/>
    </row>
    <row r="530" ht="14.25">
      <c r="A530" s="36"/>
    </row>
    <row r="531" ht="14.25">
      <c r="A531" s="36"/>
    </row>
    <row r="532" ht="14.25">
      <c r="A532" s="36"/>
    </row>
    <row r="533" ht="14.25">
      <c r="A533" s="36"/>
    </row>
    <row r="534" ht="14.25">
      <c r="A534" s="36"/>
    </row>
    <row r="535" ht="14.25">
      <c r="A535" s="36"/>
    </row>
    <row r="536" ht="14.25">
      <c r="A536" s="36"/>
    </row>
    <row r="537" ht="14.25">
      <c r="A537" s="36"/>
    </row>
    <row r="538" ht="14.25">
      <c r="A538" s="36"/>
    </row>
    <row r="539" ht="14.25">
      <c r="A539" s="36"/>
    </row>
    <row r="540" ht="14.25">
      <c r="A540" s="36"/>
    </row>
    <row r="541" ht="14.25">
      <c r="A541" s="36"/>
    </row>
    <row r="542" ht="14.25">
      <c r="A542" s="36"/>
    </row>
    <row r="543" ht="14.25">
      <c r="A543" s="36"/>
    </row>
    <row r="544" ht="14.25">
      <c r="A544" s="36"/>
    </row>
    <row r="545" ht="14.25">
      <c r="A545" s="36"/>
    </row>
    <row r="546" ht="14.25">
      <c r="A546" s="36"/>
    </row>
    <row r="547" ht="14.25">
      <c r="A547" s="36"/>
    </row>
    <row r="548" ht="14.25">
      <c r="A548" s="36"/>
    </row>
    <row r="549" ht="14.25">
      <c r="A549" s="36"/>
    </row>
    <row r="550" ht="14.25">
      <c r="A550" s="36"/>
    </row>
    <row r="551" ht="14.25">
      <c r="A551" s="36"/>
    </row>
    <row r="552" ht="14.25">
      <c r="A552" s="36"/>
    </row>
    <row r="553" ht="14.25">
      <c r="A553" s="36"/>
    </row>
    <row r="554" ht="14.25">
      <c r="A554" s="36"/>
    </row>
    <row r="555" ht="14.25">
      <c r="A555" s="36"/>
    </row>
    <row r="556" ht="14.25">
      <c r="A556" s="36"/>
    </row>
    <row r="557" ht="14.25">
      <c r="A557" s="36"/>
    </row>
    <row r="558" ht="14.25">
      <c r="A558" s="36"/>
    </row>
    <row r="559" ht="14.25">
      <c r="A559" s="36"/>
    </row>
    <row r="560" ht="14.25">
      <c r="A560" s="36"/>
    </row>
    <row r="561" ht="14.25">
      <c r="A561" s="36"/>
    </row>
    <row r="562" ht="14.25">
      <c r="A562" s="36"/>
    </row>
    <row r="563" ht="14.25">
      <c r="A563" s="36"/>
    </row>
    <row r="564" ht="14.25">
      <c r="A564" s="36"/>
    </row>
    <row r="565" ht="14.25">
      <c r="A565" s="36"/>
    </row>
    <row r="566" ht="14.25">
      <c r="A566" s="36"/>
    </row>
    <row r="567" ht="14.25">
      <c r="A567" s="36"/>
    </row>
    <row r="568" ht="14.25">
      <c r="A568" s="36"/>
    </row>
    <row r="569" ht="14.25">
      <c r="A569" s="36"/>
    </row>
    <row r="570" ht="14.25">
      <c r="A570" s="36"/>
    </row>
    <row r="571" ht="14.25">
      <c r="A571" s="36"/>
    </row>
    <row r="572" ht="14.25">
      <c r="A572" s="36"/>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3"/>
  <sheetViews>
    <sheetView zoomScalePageLayoutView="0" workbookViewId="0" topLeftCell="A1">
      <pane xSplit="1" ySplit="2" topLeftCell="B15" activePane="bottomRight" state="frozen"/>
      <selection pane="topLeft" activeCell="A1" sqref="A1"/>
      <selection pane="topRight" activeCell="B1" sqref="B1"/>
      <selection pane="bottomLeft" activeCell="A3" sqref="A3"/>
      <selection pane="bottomRight" activeCell="B52" sqref="B52"/>
    </sheetView>
  </sheetViews>
  <sheetFormatPr defaultColWidth="11.421875" defaultRowHeight="12.75" customHeight="1"/>
  <cols>
    <col min="1" max="1" width="11.7109375" style="314" customWidth="1"/>
    <col min="2" max="2" width="15.7109375" style="314" customWidth="1"/>
    <col min="3" max="3" width="10.8515625" style="314" customWidth="1"/>
    <col min="4" max="4" width="15.7109375" style="314" customWidth="1"/>
    <col min="5" max="5" width="28.00390625" style="318" customWidth="1"/>
    <col min="6" max="6" width="16.8515625" style="318" customWidth="1"/>
    <col min="7" max="7" width="91.421875" style="314" customWidth="1"/>
    <col min="8" max="16384" width="11.421875" style="314" customWidth="1"/>
  </cols>
  <sheetData>
    <row r="1" spans="1:7" ht="28.5">
      <c r="A1" s="381" t="s">
        <v>1072</v>
      </c>
      <c r="B1" s="382" t="s">
        <v>771</v>
      </c>
      <c r="C1" s="382"/>
      <c r="D1" s="280" t="s">
        <v>772</v>
      </c>
      <c r="E1" s="382" t="s">
        <v>1068</v>
      </c>
      <c r="F1" s="382" t="s">
        <v>1013</v>
      </c>
      <c r="G1" s="381" t="s">
        <v>914</v>
      </c>
    </row>
    <row r="2" spans="1:7" ht="42.75">
      <c r="A2" s="381"/>
      <c r="B2" s="326" t="s">
        <v>773</v>
      </c>
      <c r="C2" s="326" t="s">
        <v>774</v>
      </c>
      <c r="D2" s="326" t="s">
        <v>775</v>
      </c>
      <c r="E2" s="382"/>
      <c r="F2" s="382"/>
      <c r="G2" s="381"/>
    </row>
    <row r="3" spans="1:7" ht="14.25">
      <c r="A3" s="65">
        <v>25477</v>
      </c>
      <c r="B3" s="294">
        <v>3.27</v>
      </c>
      <c r="C3" s="302" t="s">
        <v>776</v>
      </c>
      <c r="D3" s="294">
        <f aca="true" t="shared" si="0" ref="D3:D34">173.33*B3</f>
        <v>566.7891000000001</v>
      </c>
      <c r="E3" s="301"/>
      <c r="F3" s="301"/>
      <c r="G3" s="301"/>
    </row>
    <row r="4" spans="1:7" ht="14.25">
      <c r="A4" s="65">
        <v>25294</v>
      </c>
      <c r="B4" s="294">
        <v>3.15</v>
      </c>
      <c r="C4" s="302" t="s">
        <v>776</v>
      </c>
      <c r="D4" s="294">
        <f t="shared" si="0"/>
        <v>545.9895</v>
      </c>
      <c r="E4" s="301"/>
      <c r="F4" s="301"/>
      <c r="G4" s="301"/>
    </row>
    <row r="5" spans="1:7" ht="14.25">
      <c r="A5" s="65">
        <v>25173</v>
      </c>
      <c r="B5" s="294">
        <v>3.08</v>
      </c>
      <c r="C5" s="302" t="s">
        <v>776</v>
      </c>
      <c r="D5" s="294">
        <f t="shared" si="0"/>
        <v>533.8564</v>
      </c>
      <c r="E5" s="301"/>
      <c r="F5" s="301"/>
      <c r="G5" s="301"/>
    </row>
    <row r="6" spans="1:7" ht="14.25">
      <c r="A6" s="65">
        <v>24990</v>
      </c>
      <c r="B6" s="294">
        <v>3</v>
      </c>
      <c r="C6" s="302" t="s">
        <v>776</v>
      </c>
      <c r="D6" s="294">
        <f t="shared" si="0"/>
        <v>519.99</v>
      </c>
      <c r="E6" s="301"/>
      <c r="F6" s="301"/>
      <c r="G6" s="301"/>
    </row>
    <row r="7" spans="1:7" ht="14.25">
      <c r="A7" s="65">
        <v>24838</v>
      </c>
      <c r="B7" s="294">
        <v>2.22</v>
      </c>
      <c r="C7" s="302" t="s">
        <v>776</v>
      </c>
      <c r="D7" s="294">
        <f t="shared" si="0"/>
        <v>384.79260000000005</v>
      </c>
      <c r="E7" s="301"/>
      <c r="F7" s="301"/>
      <c r="G7" s="301"/>
    </row>
    <row r="8" spans="1:7" ht="14.25">
      <c r="A8" s="65">
        <v>24654</v>
      </c>
      <c r="B8" s="294">
        <v>2.15</v>
      </c>
      <c r="C8" s="302" t="s">
        <v>776</v>
      </c>
      <c r="D8" s="294">
        <f t="shared" si="0"/>
        <v>372.65950000000004</v>
      </c>
      <c r="E8" s="301"/>
      <c r="F8" s="301"/>
      <c r="G8" s="301"/>
    </row>
    <row r="9" spans="1:7" ht="14.25">
      <c r="A9" s="65">
        <v>24473</v>
      </c>
      <c r="B9" s="294">
        <v>2.1</v>
      </c>
      <c r="C9" s="302" t="s">
        <v>776</v>
      </c>
      <c r="D9" s="294">
        <f t="shared" si="0"/>
        <v>363.99300000000005</v>
      </c>
      <c r="E9" s="301"/>
      <c r="F9" s="301"/>
      <c r="G9" s="301"/>
    </row>
    <row r="10" spans="1:7" ht="14.25">
      <c r="A10" s="65">
        <v>24381</v>
      </c>
      <c r="B10" s="294">
        <v>2.1</v>
      </c>
      <c r="C10" s="302" t="s">
        <v>776</v>
      </c>
      <c r="D10" s="294">
        <f t="shared" si="0"/>
        <v>363.99300000000005</v>
      </c>
      <c r="E10" s="301"/>
      <c r="F10" s="301"/>
      <c r="G10" s="301"/>
    </row>
    <row r="11" spans="1:7" ht="14.25">
      <c r="A11" s="65">
        <v>24167</v>
      </c>
      <c r="B11" s="294">
        <v>2.05</v>
      </c>
      <c r="C11" s="294">
        <v>1.927</v>
      </c>
      <c r="D11" s="294">
        <f t="shared" si="0"/>
        <v>355.3265</v>
      </c>
      <c r="E11" s="301"/>
      <c r="F11" s="301"/>
      <c r="G11" s="301"/>
    </row>
    <row r="12" spans="1:7" ht="14.25">
      <c r="A12" s="65">
        <v>23986</v>
      </c>
      <c r="B12" s="294">
        <v>2.0075</v>
      </c>
      <c r="C12" s="294">
        <v>1.887</v>
      </c>
      <c r="D12" s="294">
        <f t="shared" si="0"/>
        <v>347.959975</v>
      </c>
      <c r="E12" s="301"/>
      <c r="F12" s="301"/>
      <c r="G12" s="301"/>
    </row>
    <row r="13" spans="1:7" ht="14.25">
      <c r="A13" s="65">
        <v>23802</v>
      </c>
      <c r="B13" s="294">
        <v>1.968</v>
      </c>
      <c r="C13" s="294">
        <v>1.85</v>
      </c>
      <c r="D13" s="294">
        <f t="shared" si="0"/>
        <v>341.11344</v>
      </c>
      <c r="E13" s="301"/>
      <c r="F13" s="301"/>
      <c r="G13" s="301"/>
    </row>
    <row r="14" spans="1:7" ht="14.25">
      <c r="A14" s="65">
        <v>23651</v>
      </c>
      <c r="B14" s="294">
        <v>1.9295</v>
      </c>
      <c r="C14" s="294">
        <v>1.8135</v>
      </c>
      <c r="D14" s="294">
        <f t="shared" si="0"/>
        <v>334.44023500000003</v>
      </c>
      <c r="E14" s="301"/>
      <c r="F14" s="301"/>
      <c r="G14" s="301"/>
    </row>
    <row r="15" spans="1:7" ht="14.25">
      <c r="A15" s="65">
        <v>23193</v>
      </c>
      <c r="B15" s="294">
        <v>1.882</v>
      </c>
      <c r="C15" s="294">
        <v>1.769</v>
      </c>
      <c r="D15" s="294">
        <f t="shared" si="0"/>
        <v>326.20706</v>
      </c>
      <c r="E15" s="301"/>
      <c r="F15" s="301"/>
      <c r="G15" s="301"/>
    </row>
    <row r="16" spans="1:7" ht="14.25">
      <c r="A16" s="65">
        <v>23012</v>
      </c>
      <c r="B16" s="294">
        <v>1.806</v>
      </c>
      <c r="C16" s="294">
        <v>1.6975</v>
      </c>
      <c r="D16" s="294">
        <f t="shared" si="0"/>
        <v>313.03398000000004</v>
      </c>
      <c r="E16" s="301"/>
      <c r="F16" s="301"/>
      <c r="G16" s="301"/>
    </row>
    <row r="17" spans="1:7" ht="14.25">
      <c r="A17" s="65">
        <v>22951</v>
      </c>
      <c r="B17" s="294">
        <v>1.806</v>
      </c>
      <c r="C17" s="294">
        <v>1.6615</v>
      </c>
      <c r="D17" s="294">
        <f t="shared" si="0"/>
        <v>313.03398000000004</v>
      </c>
      <c r="E17" s="301"/>
      <c r="F17" s="301"/>
      <c r="G17" s="301"/>
    </row>
    <row r="18" spans="1:7" ht="14.25">
      <c r="A18" s="65">
        <v>22798</v>
      </c>
      <c r="B18" s="294">
        <v>1.728</v>
      </c>
      <c r="C18" s="294">
        <v>1.59</v>
      </c>
      <c r="D18" s="294">
        <f t="shared" si="0"/>
        <v>299.51424000000003</v>
      </c>
      <c r="E18" s="301"/>
      <c r="F18" s="301"/>
      <c r="G18" s="301"/>
    </row>
    <row r="19" spans="1:7" ht="14.25">
      <c r="A19" s="65">
        <v>22616</v>
      </c>
      <c r="B19" s="294">
        <v>1.6865</v>
      </c>
      <c r="C19" s="294">
        <v>1.5515</v>
      </c>
      <c r="D19" s="294">
        <f t="shared" si="0"/>
        <v>292.321045</v>
      </c>
      <c r="E19" s="301"/>
      <c r="F19" s="301"/>
      <c r="G19" s="301"/>
    </row>
    <row r="20" spans="1:7" ht="14.25">
      <c r="A20" s="65">
        <v>22190</v>
      </c>
      <c r="B20" s="294">
        <v>1.6385</v>
      </c>
      <c r="C20" s="294">
        <v>1.5075</v>
      </c>
      <c r="D20" s="294">
        <f t="shared" si="0"/>
        <v>284.001205</v>
      </c>
      <c r="E20" s="301"/>
      <c r="F20" s="301"/>
      <c r="G20" s="301"/>
    </row>
    <row r="21" spans="1:7" ht="14.25">
      <c r="A21" s="65">
        <v>21855</v>
      </c>
      <c r="B21" s="146">
        <v>160.15</v>
      </c>
      <c r="C21" s="146">
        <v>147.35</v>
      </c>
      <c r="D21" s="302">
        <f t="shared" si="0"/>
        <v>27758.799500000005</v>
      </c>
      <c r="E21" s="301"/>
      <c r="F21" s="301"/>
      <c r="G21" s="299" t="s">
        <v>777</v>
      </c>
    </row>
    <row r="22" spans="1:7" ht="14.25">
      <c r="A22" s="65">
        <v>21582</v>
      </c>
      <c r="B22" s="146">
        <v>156</v>
      </c>
      <c r="C22" s="146">
        <v>143.5</v>
      </c>
      <c r="D22" s="302">
        <f t="shared" si="0"/>
        <v>27039.480000000003</v>
      </c>
      <c r="E22" s="301"/>
      <c r="F22" s="301"/>
      <c r="G22" s="301"/>
    </row>
    <row r="23" spans="1:7" ht="14.25">
      <c r="A23" s="65">
        <v>21337</v>
      </c>
      <c r="B23" s="146">
        <v>149.25</v>
      </c>
      <c r="C23" s="146">
        <v>137.3</v>
      </c>
      <c r="D23" s="302">
        <f t="shared" si="0"/>
        <v>25869.502500000002</v>
      </c>
      <c r="E23" s="299"/>
      <c r="F23" s="299"/>
      <c r="G23" s="301"/>
    </row>
    <row r="24" spans="1:7" ht="14.25">
      <c r="A24" s="65">
        <v>21245</v>
      </c>
      <c r="B24" s="146">
        <v>144.8</v>
      </c>
      <c r="C24" s="146">
        <v>133.25</v>
      </c>
      <c r="D24" s="302">
        <f t="shared" si="0"/>
        <v>25098.184000000005</v>
      </c>
      <c r="E24" s="299"/>
      <c r="F24" s="299"/>
      <c r="G24" s="301"/>
    </row>
    <row r="25" spans="1:7" ht="14.25">
      <c r="A25" s="65">
        <v>21186</v>
      </c>
      <c r="B25" s="146">
        <v>139.2</v>
      </c>
      <c r="C25" s="146">
        <v>128.05</v>
      </c>
      <c r="D25" s="302">
        <f t="shared" si="0"/>
        <v>24127.536</v>
      </c>
      <c r="E25" s="299"/>
      <c r="F25" s="299"/>
      <c r="G25" s="301"/>
    </row>
    <row r="26" spans="1:7" ht="14.25">
      <c r="A26" s="65">
        <v>21033</v>
      </c>
      <c r="B26" s="146">
        <v>133.45</v>
      </c>
      <c r="C26" s="146">
        <v>122.75</v>
      </c>
      <c r="D26" s="302">
        <f t="shared" si="0"/>
        <v>23130.8885</v>
      </c>
      <c r="E26" s="299"/>
      <c r="F26" s="299"/>
      <c r="G26" s="301"/>
    </row>
    <row r="27" spans="1:7" ht="14.25">
      <c r="A27" s="65">
        <v>20546</v>
      </c>
      <c r="B27" s="146">
        <v>126</v>
      </c>
      <c r="C27" s="146">
        <v>115.9</v>
      </c>
      <c r="D27" s="302">
        <f t="shared" si="0"/>
        <v>21839.58</v>
      </c>
      <c r="E27" s="299"/>
      <c r="F27" s="299"/>
      <c r="G27" s="301"/>
    </row>
    <row r="28" spans="1:7" ht="14.25">
      <c r="A28" s="65">
        <v>20180</v>
      </c>
      <c r="B28" s="146">
        <v>126</v>
      </c>
      <c r="C28" s="146">
        <v>110.9</v>
      </c>
      <c r="D28" s="302">
        <f t="shared" si="0"/>
        <v>21839.58</v>
      </c>
      <c r="E28" s="299"/>
      <c r="F28" s="299"/>
      <c r="G28" s="301"/>
    </row>
    <row r="29" spans="1:7" ht="14.25">
      <c r="A29" s="65">
        <v>19998</v>
      </c>
      <c r="B29" s="146">
        <v>121.5</v>
      </c>
      <c r="C29" s="146">
        <v>105.1</v>
      </c>
      <c r="D29" s="302">
        <f t="shared" si="0"/>
        <v>21059.595</v>
      </c>
      <c r="E29" s="299"/>
      <c r="F29" s="299"/>
      <c r="G29" s="301"/>
    </row>
    <row r="30" spans="1:7" ht="14.25">
      <c r="A30" s="65">
        <v>19756</v>
      </c>
      <c r="B30" s="146">
        <v>115</v>
      </c>
      <c r="C30" s="146">
        <v>99.48</v>
      </c>
      <c r="D30" s="302">
        <f t="shared" si="0"/>
        <v>19932.95</v>
      </c>
      <c r="E30" s="299"/>
      <c r="F30" s="299"/>
      <c r="G30" s="301"/>
    </row>
    <row r="31" spans="1:7" ht="14.25">
      <c r="A31" s="65">
        <v>18872</v>
      </c>
      <c r="B31" s="146">
        <v>100</v>
      </c>
      <c r="C31" s="146">
        <v>86.5</v>
      </c>
      <c r="D31" s="302">
        <f t="shared" si="0"/>
        <v>17333</v>
      </c>
      <c r="E31" s="299"/>
      <c r="F31" s="299"/>
      <c r="G31" s="301"/>
    </row>
    <row r="32" spans="1:7" ht="14.25">
      <c r="A32" s="65">
        <v>18780</v>
      </c>
      <c r="B32" s="146">
        <v>87</v>
      </c>
      <c r="C32" s="146">
        <v>75.25</v>
      </c>
      <c r="D32" s="302">
        <f t="shared" si="0"/>
        <v>15079.710000000001</v>
      </c>
      <c r="E32" s="299"/>
      <c r="F32" s="299"/>
      <c r="G32" s="301"/>
    </row>
    <row r="33" spans="1:7" ht="14.25">
      <c r="A33" s="65">
        <v>18719</v>
      </c>
      <c r="B33" s="146">
        <v>87</v>
      </c>
      <c r="C33" s="146">
        <v>74</v>
      </c>
      <c r="D33" s="302">
        <f t="shared" si="0"/>
        <v>15079.710000000001</v>
      </c>
      <c r="E33" s="299"/>
      <c r="F33" s="299"/>
      <c r="G33" s="301"/>
    </row>
    <row r="34" spans="1:7" ht="14.25">
      <c r="A34" s="65">
        <v>18507</v>
      </c>
      <c r="B34" s="146">
        <v>78</v>
      </c>
      <c r="C34" s="146">
        <v>64</v>
      </c>
      <c r="D34" s="302">
        <f t="shared" si="0"/>
        <v>13519.740000000002</v>
      </c>
      <c r="E34" s="299"/>
      <c r="F34" s="299"/>
      <c r="G34" s="301"/>
    </row>
    <row r="35" spans="1:7" ht="12.75" customHeight="1">
      <c r="A35" s="301"/>
      <c r="B35" s="299"/>
      <c r="C35" s="299"/>
      <c r="D35" s="301"/>
      <c r="E35" s="299"/>
      <c r="F35" s="299"/>
      <c r="G35" s="301"/>
    </row>
    <row r="36" spans="1:7" ht="12.75" customHeight="1">
      <c r="A36" s="301"/>
      <c r="B36" s="315" t="s">
        <v>1064</v>
      </c>
      <c r="C36" s="299"/>
      <c r="D36" s="301"/>
      <c r="E36" s="299"/>
      <c r="F36" s="299"/>
      <c r="G36" s="301"/>
    </row>
    <row r="37" spans="1:7" ht="12.75" customHeight="1">
      <c r="A37" s="301"/>
      <c r="B37" s="164" t="s">
        <v>778</v>
      </c>
      <c r="C37" s="299"/>
      <c r="D37" s="301"/>
      <c r="E37" s="299"/>
      <c r="F37" s="299"/>
      <c r="G37" s="301"/>
    </row>
    <row r="38" spans="1:7" ht="12.75" customHeight="1">
      <c r="A38" s="301"/>
      <c r="B38" s="164"/>
      <c r="C38" s="299"/>
      <c r="D38" s="301"/>
      <c r="E38" s="299"/>
      <c r="F38" s="299"/>
      <c r="G38" s="301"/>
    </row>
    <row r="39" spans="1:7" ht="12.75" customHeight="1">
      <c r="A39" s="301"/>
      <c r="B39" s="317"/>
      <c r="C39" s="299"/>
      <c r="D39" s="301"/>
      <c r="E39" s="299"/>
      <c r="F39" s="299"/>
      <c r="G39" s="301"/>
    </row>
    <row r="40" spans="1:7" ht="12.75" customHeight="1">
      <c r="A40" s="301"/>
      <c r="B40" s="299"/>
      <c r="C40" s="299"/>
      <c r="D40" s="301"/>
      <c r="E40" s="299"/>
      <c r="F40" s="299"/>
      <c r="G40" s="301"/>
    </row>
    <row r="41" spans="1:7" ht="12.75" customHeight="1">
      <c r="A41" s="301"/>
      <c r="B41" s="164"/>
      <c r="C41" s="299"/>
      <c r="D41" s="301"/>
      <c r="E41" s="299"/>
      <c r="F41" s="299"/>
      <c r="G41" s="301"/>
    </row>
    <row r="42" spans="1:7" ht="12.75" customHeight="1">
      <c r="A42" s="301"/>
      <c r="B42" s="301"/>
      <c r="C42" s="301"/>
      <c r="D42" s="301"/>
      <c r="E42" s="299"/>
      <c r="F42" s="299"/>
      <c r="G42" s="301"/>
    </row>
    <row r="43" spans="1:7" ht="12.75" customHeight="1">
      <c r="A43" s="301"/>
      <c r="B43" s="299"/>
      <c r="C43" s="301"/>
      <c r="D43" s="301"/>
      <c r="E43" s="299"/>
      <c r="F43" s="299"/>
      <c r="G43" s="301"/>
    </row>
  </sheetData>
  <sheetProtection/>
  <mergeCells count="5">
    <mergeCell ref="G1:G2"/>
    <mergeCell ref="A1:A2"/>
    <mergeCell ref="B1:C1"/>
    <mergeCell ref="E1:E2"/>
    <mergeCell ref="F1:F2"/>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G29"/>
  <sheetViews>
    <sheetView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E14" sqref="E14"/>
    </sheetView>
  </sheetViews>
  <sheetFormatPr defaultColWidth="11.421875" defaultRowHeight="15"/>
  <cols>
    <col min="1" max="1" width="11.7109375" style="0" customWidth="1"/>
    <col min="3" max="3" width="13.8515625" style="0" bestFit="1" customWidth="1"/>
    <col min="4" max="4" width="15.421875" style="0" bestFit="1" customWidth="1"/>
    <col min="5" max="5" width="18.00390625" style="0" bestFit="1" customWidth="1"/>
    <col min="6" max="6" width="30.57421875" style="0" customWidth="1"/>
    <col min="7" max="7" width="14.28125" style="0" customWidth="1"/>
  </cols>
  <sheetData>
    <row r="1" spans="1:5" ht="14.25" hidden="1">
      <c r="A1" t="s">
        <v>286</v>
      </c>
      <c r="B1" t="s">
        <v>383</v>
      </c>
      <c r="C1" t="s">
        <v>384</v>
      </c>
      <c r="D1" t="s">
        <v>385</v>
      </c>
      <c r="E1" t="s">
        <v>386</v>
      </c>
    </row>
    <row r="2" spans="1:7" ht="14.25">
      <c r="A2" s="396" t="s">
        <v>1072</v>
      </c>
      <c r="B2" s="392" t="s">
        <v>228</v>
      </c>
      <c r="C2" s="396" t="s">
        <v>238</v>
      </c>
      <c r="D2" s="396"/>
      <c r="E2" s="396"/>
      <c r="F2" s="396" t="s">
        <v>227</v>
      </c>
      <c r="G2" s="392" t="s">
        <v>1083</v>
      </c>
    </row>
    <row r="3" spans="1:7" ht="14.25">
      <c r="A3" s="396"/>
      <c r="B3" s="392"/>
      <c r="C3" s="29" t="s">
        <v>229</v>
      </c>
      <c r="D3" s="29" t="s">
        <v>240</v>
      </c>
      <c r="E3" s="29" t="s">
        <v>230</v>
      </c>
      <c r="F3" s="396"/>
      <c r="G3" s="392"/>
    </row>
    <row r="4" spans="1:7" ht="14.25">
      <c r="A4" s="48">
        <v>40909</v>
      </c>
      <c r="B4" s="38"/>
      <c r="C4" s="38">
        <v>0.6859</v>
      </c>
      <c r="D4" s="38">
        <v>0.0033</v>
      </c>
      <c r="E4" s="38">
        <v>1.2155</v>
      </c>
      <c r="F4" t="s">
        <v>575</v>
      </c>
      <c r="G4" s="21">
        <v>40907</v>
      </c>
    </row>
    <row r="5" spans="1:7" ht="14.25">
      <c r="A5" s="48">
        <v>40544</v>
      </c>
      <c r="B5" s="38"/>
      <c r="C5" s="38">
        <v>0.6539</v>
      </c>
      <c r="D5" s="38">
        <v>0.0033</v>
      </c>
      <c r="E5" s="38">
        <v>1.1414</v>
      </c>
      <c r="F5" t="s">
        <v>234</v>
      </c>
      <c r="G5" s="41">
        <v>40548</v>
      </c>
    </row>
    <row r="6" spans="1:7" ht="14.25">
      <c r="A6" s="48">
        <v>40179</v>
      </c>
      <c r="B6" s="38"/>
      <c r="C6" s="38">
        <v>0.6214</v>
      </c>
      <c r="D6" s="38">
        <v>0.0033</v>
      </c>
      <c r="E6" s="38">
        <v>1.0863</v>
      </c>
      <c r="F6" t="s">
        <v>232</v>
      </c>
      <c r="G6" s="41">
        <v>40194</v>
      </c>
    </row>
    <row r="7" spans="1:7" ht="14.25">
      <c r="A7" s="48">
        <v>40148</v>
      </c>
      <c r="B7" s="38"/>
      <c r="C7" s="38">
        <v>0.4014</v>
      </c>
      <c r="D7" s="38">
        <v>0.0032</v>
      </c>
      <c r="E7" s="38">
        <v>1.0839</v>
      </c>
      <c r="F7" t="s">
        <v>235</v>
      </c>
      <c r="G7" s="41">
        <v>40167</v>
      </c>
    </row>
    <row r="8" spans="1:7" ht="14.25">
      <c r="A8" s="48">
        <v>39814</v>
      </c>
      <c r="B8" s="38"/>
      <c r="C8" s="38">
        <v>0.6014</v>
      </c>
      <c r="D8" s="38">
        <v>0.0032</v>
      </c>
      <c r="E8" s="38">
        <v>1.0839</v>
      </c>
      <c r="F8" t="s">
        <v>231</v>
      </c>
      <c r="G8" s="41">
        <v>39813</v>
      </c>
    </row>
    <row r="9" spans="1:7" ht="14.25">
      <c r="A9" s="48">
        <v>39448</v>
      </c>
      <c r="B9" s="38"/>
      <c r="C9" s="38">
        <v>0.5571</v>
      </c>
      <c r="D9" s="38">
        <v>0.0031</v>
      </c>
      <c r="E9" s="38">
        <v>1.035</v>
      </c>
      <c r="F9" t="s">
        <v>233</v>
      </c>
      <c r="G9" s="41">
        <v>39464</v>
      </c>
    </row>
    <row r="10" spans="1:7" ht="14.25">
      <c r="A10" s="48">
        <v>39083</v>
      </c>
      <c r="B10" s="38"/>
      <c r="C10" s="38">
        <v>0.5074</v>
      </c>
      <c r="D10" s="38">
        <v>0.0031</v>
      </c>
      <c r="E10" s="38">
        <v>1.0105</v>
      </c>
      <c r="F10" t="s">
        <v>236</v>
      </c>
      <c r="G10" s="41">
        <v>39082</v>
      </c>
    </row>
    <row r="11" spans="1:7" ht="14.25">
      <c r="A11" s="48">
        <v>38718</v>
      </c>
      <c r="B11" s="38"/>
      <c r="C11" s="38">
        <v>0.499</v>
      </c>
      <c r="D11" s="38">
        <v>0.003</v>
      </c>
      <c r="E11" s="38">
        <v>1</v>
      </c>
      <c r="F11" t="s">
        <v>237</v>
      </c>
      <c r="G11" s="41">
        <v>38725</v>
      </c>
    </row>
    <row r="12" spans="1:4" ht="14.25">
      <c r="A12" s="48">
        <v>38353</v>
      </c>
      <c r="B12" s="38">
        <v>0.594</v>
      </c>
      <c r="C12" s="31"/>
      <c r="D12" s="18"/>
    </row>
    <row r="13" spans="1:4" ht="14.25">
      <c r="A13" s="48">
        <v>37987</v>
      </c>
      <c r="B13" s="38">
        <v>0.568</v>
      </c>
      <c r="C13" s="19"/>
      <c r="D13" s="19"/>
    </row>
    <row r="14" spans="1:4" ht="14.25">
      <c r="A14" s="48">
        <v>37622</v>
      </c>
      <c r="B14" s="38">
        <v>0.527</v>
      </c>
      <c r="C14" s="19"/>
      <c r="D14" s="19"/>
    </row>
    <row r="15" spans="1:4" ht="14.25">
      <c r="A15" s="48">
        <v>37257</v>
      </c>
      <c r="B15" s="38">
        <v>0.523</v>
      </c>
      <c r="C15" s="19"/>
      <c r="D15" s="19"/>
    </row>
    <row r="16" spans="1:2" ht="14.25">
      <c r="A16" s="48">
        <v>36892</v>
      </c>
      <c r="B16" s="38">
        <v>0.487</v>
      </c>
    </row>
    <row r="17" spans="1:2" ht="14.25">
      <c r="A17" s="48">
        <v>36526</v>
      </c>
      <c r="B17" s="38">
        <v>0.492</v>
      </c>
    </row>
    <row r="18" spans="1:2" ht="14.25">
      <c r="A18" s="48">
        <v>36161</v>
      </c>
      <c r="B18" s="38">
        <v>0.486</v>
      </c>
    </row>
    <row r="19" spans="1:2" ht="14.25">
      <c r="A19" s="48">
        <v>35796</v>
      </c>
      <c r="B19" s="38">
        <v>0.474</v>
      </c>
    </row>
    <row r="20" spans="1:2" ht="14.25">
      <c r="A20" s="48">
        <v>35431</v>
      </c>
      <c r="B20" s="38">
        <v>0.474</v>
      </c>
    </row>
    <row r="21" spans="1:2" ht="14.25">
      <c r="A21" s="48">
        <v>35065</v>
      </c>
      <c r="B21" s="38">
        <v>0.462</v>
      </c>
    </row>
    <row r="22" spans="1:2" ht="14.25">
      <c r="A22" s="48">
        <v>34700</v>
      </c>
      <c r="B22" s="38">
        <v>0.486</v>
      </c>
    </row>
    <row r="24" ht="14.25">
      <c r="B24" s="15" t="s">
        <v>1086</v>
      </c>
    </row>
    <row r="25" ht="14.25">
      <c r="B25" t="s">
        <v>562</v>
      </c>
    </row>
    <row r="27" ht="14.25">
      <c r="B27" s="15" t="s">
        <v>1084</v>
      </c>
    </row>
    <row r="28" ht="14.25">
      <c r="B28" t="s">
        <v>563</v>
      </c>
    </row>
    <row r="29" ht="14.25">
      <c r="B29" t="s">
        <v>576</v>
      </c>
    </row>
  </sheetData>
  <sheetProtection/>
  <mergeCells count="5">
    <mergeCell ref="B2:B3"/>
    <mergeCell ref="C2:E2"/>
    <mergeCell ref="G2:G3"/>
    <mergeCell ref="A2:A3"/>
    <mergeCell ref="F2:F3"/>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E9"/>
  <sheetViews>
    <sheetView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D21" sqref="D21"/>
    </sheetView>
  </sheetViews>
  <sheetFormatPr defaultColWidth="11.421875" defaultRowHeight="15"/>
  <cols>
    <col min="1" max="1" width="11.7109375" style="0" customWidth="1"/>
    <col min="4" max="4" width="30.57421875" style="0" customWidth="1"/>
    <col min="5" max="5" width="14.8515625" style="0" customWidth="1"/>
  </cols>
  <sheetData>
    <row r="1" spans="1:3" ht="14.25" hidden="1">
      <c r="A1" t="s">
        <v>286</v>
      </c>
      <c r="B1" t="s">
        <v>388</v>
      </c>
      <c r="C1" t="s">
        <v>389</v>
      </c>
    </row>
    <row r="2" spans="1:5" ht="14.25">
      <c r="A2" s="396" t="s">
        <v>1072</v>
      </c>
      <c r="B2" s="397" t="s">
        <v>224</v>
      </c>
      <c r="C2" s="397"/>
      <c r="D2" s="392" t="s">
        <v>1068</v>
      </c>
      <c r="E2" s="392" t="s">
        <v>188</v>
      </c>
    </row>
    <row r="3" spans="1:5" ht="30" customHeight="1">
      <c r="A3" s="396"/>
      <c r="B3" s="29" t="s">
        <v>190</v>
      </c>
      <c r="C3" s="27" t="s">
        <v>225</v>
      </c>
      <c r="D3" s="392"/>
      <c r="E3" s="392"/>
    </row>
    <row r="4" spans="1:5" ht="14.25">
      <c r="A4" s="48">
        <v>38353</v>
      </c>
      <c r="B4" s="38">
        <v>0.05</v>
      </c>
      <c r="C4" s="38">
        <v>0.05</v>
      </c>
      <c r="D4" s="54" t="s">
        <v>226</v>
      </c>
      <c r="E4" s="50">
        <v>38157</v>
      </c>
    </row>
    <row r="5" spans="1:5" ht="14.25">
      <c r="A5" s="42"/>
      <c r="B5" s="38"/>
      <c r="C5" s="38"/>
      <c r="D5" s="32"/>
      <c r="E5" s="19"/>
    </row>
    <row r="6" spans="1:5" ht="14.25">
      <c r="A6" s="42"/>
      <c r="B6" s="53" t="s">
        <v>210</v>
      </c>
      <c r="C6" s="38"/>
      <c r="D6" s="32"/>
      <c r="E6" s="19"/>
    </row>
    <row r="7" spans="1:5" ht="14.25">
      <c r="A7" s="42"/>
      <c r="B7" s="52" t="s">
        <v>390</v>
      </c>
      <c r="C7" s="38"/>
      <c r="D7" s="32"/>
      <c r="E7" s="19"/>
    </row>
    <row r="8" spans="1:5" ht="14.25">
      <c r="A8" s="43"/>
      <c r="B8" s="205" t="s">
        <v>561</v>
      </c>
      <c r="C8" s="37"/>
      <c r="D8" s="31"/>
      <c r="E8" s="18"/>
    </row>
    <row r="9" ht="14.25">
      <c r="B9" s="51"/>
    </row>
  </sheetData>
  <sheetProtection/>
  <mergeCells count="4">
    <mergeCell ref="B2:C2"/>
    <mergeCell ref="D2:D3"/>
    <mergeCell ref="E2:E3"/>
    <mergeCell ref="A2:A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K50"/>
  <sheetViews>
    <sheetView zoomScalePageLayoutView="0" workbookViewId="0" topLeftCell="A1">
      <pane xSplit="1" ySplit="4" topLeftCell="B5" activePane="bottomRight" state="frozen"/>
      <selection pane="topLeft" activeCell="A1" sqref="A1"/>
      <selection pane="topRight" activeCell="B1" sqref="B1"/>
      <selection pane="bottomLeft" activeCell="A3" sqref="A3"/>
      <selection pane="bottomRight" activeCell="M26" sqref="M26"/>
    </sheetView>
  </sheetViews>
  <sheetFormatPr defaultColWidth="11.421875" defaultRowHeight="15"/>
  <cols>
    <col min="1" max="1" width="11.7109375" style="0" customWidth="1"/>
    <col min="5" max="5" width="10.421875" style="0" customWidth="1"/>
    <col min="7" max="7" width="10.28125" style="0" customWidth="1"/>
    <col min="8" max="8" width="30.421875" style="0" customWidth="1"/>
    <col min="9" max="9" width="15.8515625" style="0" customWidth="1"/>
    <col min="10" max="10" width="25.28125" style="0" customWidth="1"/>
    <col min="11" max="11" width="31.28125" style="0" customWidth="1"/>
  </cols>
  <sheetData>
    <row r="1" spans="1:7" ht="14.25" hidden="1">
      <c r="A1" t="s">
        <v>286</v>
      </c>
      <c r="B1" t="s">
        <v>392</v>
      </c>
      <c r="C1" t="s">
        <v>393</v>
      </c>
      <c r="D1" t="s">
        <v>394</v>
      </c>
      <c r="E1" t="s">
        <v>517</v>
      </c>
      <c r="F1" t="s">
        <v>518</v>
      </c>
      <c r="G1" t="s">
        <v>519</v>
      </c>
    </row>
    <row r="2" spans="1:11" ht="14.25">
      <c r="A2" s="396" t="s">
        <v>1072</v>
      </c>
      <c r="B2" s="397" t="s">
        <v>245</v>
      </c>
      <c r="C2" s="397"/>
      <c r="D2" s="397"/>
      <c r="E2" s="30"/>
      <c r="F2" s="30"/>
      <c r="G2" s="30"/>
      <c r="H2" s="396" t="s">
        <v>1068</v>
      </c>
      <c r="I2" s="396" t="s">
        <v>1083</v>
      </c>
      <c r="J2" s="396" t="s">
        <v>1068</v>
      </c>
      <c r="K2" s="396" t="s">
        <v>1068</v>
      </c>
    </row>
    <row r="3" spans="1:11" ht="14.25">
      <c r="A3" s="396"/>
      <c r="B3" s="396" t="s">
        <v>1089</v>
      </c>
      <c r="C3" s="396"/>
      <c r="D3" s="29" t="s">
        <v>1090</v>
      </c>
      <c r="E3" s="29" t="s">
        <v>246</v>
      </c>
      <c r="F3" s="29" t="s">
        <v>247</v>
      </c>
      <c r="G3" s="29" t="s">
        <v>248</v>
      </c>
      <c r="H3" s="396"/>
      <c r="I3" s="396"/>
      <c r="J3" s="396"/>
      <c r="K3" s="396"/>
    </row>
    <row r="4" spans="1:11" ht="14.25">
      <c r="A4" s="396"/>
      <c r="B4" s="29" t="s">
        <v>241</v>
      </c>
      <c r="C4" s="29" t="s">
        <v>242</v>
      </c>
      <c r="D4" s="29"/>
      <c r="E4" s="29" t="s">
        <v>249</v>
      </c>
      <c r="F4" s="29" t="s">
        <v>252</v>
      </c>
      <c r="G4" s="29" t="s">
        <v>253</v>
      </c>
      <c r="H4" s="29" t="s">
        <v>256</v>
      </c>
      <c r="I4" s="396"/>
      <c r="J4" s="29" t="s">
        <v>260</v>
      </c>
      <c r="K4" s="29" t="s">
        <v>257</v>
      </c>
    </row>
    <row r="5" spans="1:11" ht="14.25">
      <c r="A5" s="48">
        <v>40909</v>
      </c>
      <c r="B5" s="38">
        <v>0.0839</v>
      </c>
      <c r="C5" s="38">
        <v>0.0839</v>
      </c>
      <c r="D5" s="38">
        <v>0.273</v>
      </c>
      <c r="E5" s="37">
        <v>0.005</v>
      </c>
      <c r="G5" s="72">
        <v>0.01</v>
      </c>
      <c r="H5" s="46"/>
      <c r="I5" s="46"/>
      <c r="J5" s="46"/>
      <c r="K5" s="46"/>
    </row>
    <row r="6" spans="1:11" ht="14.25">
      <c r="A6" s="48">
        <v>40595</v>
      </c>
      <c r="B6" s="38">
        <v>0.0812</v>
      </c>
      <c r="C6" s="38">
        <v>0.0812</v>
      </c>
      <c r="D6" s="38">
        <v>0.273</v>
      </c>
      <c r="E6" s="37">
        <v>0.005</v>
      </c>
      <c r="G6" s="72">
        <v>0.01</v>
      </c>
      <c r="H6" s="54" t="s">
        <v>573</v>
      </c>
      <c r="I6" s="54"/>
      <c r="J6" s="46"/>
      <c r="K6" s="46"/>
    </row>
    <row r="7" spans="1:8" ht="14.25">
      <c r="A7" s="33">
        <v>40544</v>
      </c>
      <c r="B7" s="38">
        <v>0.0812</v>
      </c>
      <c r="C7" s="38">
        <v>0.0785</v>
      </c>
      <c r="D7" s="38">
        <v>0.273</v>
      </c>
      <c r="E7" s="37">
        <v>0.005</v>
      </c>
      <c r="G7" s="72">
        <v>0.01</v>
      </c>
      <c r="H7" t="s">
        <v>243</v>
      </c>
    </row>
    <row r="8" spans="1:9" ht="14.25">
      <c r="A8" s="73">
        <v>38353</v>
      </c>
      <c r="B8" s="37">
        <v>0.0785</v>
      </c>
      <c r="C8" s="37">
        <v>0.0785</v>
      </c>
      <c r="D8" s="37">
        <v>0.273</v>
      </c>
      <c r="E8" s="37">
        <v>0.005</v>
      </c>
      <c r="F8" s="37">
        <v>0.005</v>
      </c>
      <c r="G8" s="72">
        <v>0.01</v>
      </c>
      <c r="H8" t="s">
        <v>577</v>
      </c>
      <c r="I8" s="21">
        <v>37639</v>
      </c>
    </row>
    <row r="9" spans="1:9" ht="14.25">
      <c r="A9" s="73">
        <v>37987</v>
      </c>
      <c r="B9" s="37">
        <v>0.0785</v>
      </c>
      <c r="C9" s="37">
        <v>0.0785</v>
      </c>
      <c r="D9" s="37">
        <v>0.269</v>
      </c>
      <c r="E9" s="37">
        <v>0.005</v>
      </c>
      <c r="F9" s="37">
        <v>0.005</v>
      </c>
      <c r="G9" s="72">
        <v>0.01</v>
      </c>
      <c r="H9" t="s">
        <v>577</v>
      </c>
      <c r="I9" s="21">
        <v>37639</v>
      </c>
    </row>
    <row r="10" spans="1:9" ht="14.25">
      <c r="A10" s="73">
        <v>37622</v>
      </c>
      <c r="B10" s="37">
        <v>0.0785</v>
      </c>
      <c r="C10" s="37">
        <v>0.0785</v>
      </c>
      <c r="D10" s="37">
        <v>0.265</v>
      </c>
      <c r="E10" s="37">
        <v>0.005</v>
      </c>
      <c r="F10" s="37">
        <v>0.005</v>
      </c>
      <c r="G10" s="72">
        <v>0.01</v>
      </c>
      <c r="H10" t="s">
        <v>577</v>
      </c>
      <c r="I10" s="21">
        <v>37639</v>
      </c>
    </row>
    <row r="11" spans="1:11" ht="14.25">
      <c r="A11" s="73">
        <v>37257</v>
      </c>
      <c r="B11" s="37">
        <v>0.0785</v>
      </c>
      <c r="C11" s="37">
        <v>0.0785</v>
      </c>
      <c r="D11" s="37">
        <v>0.261</v>
      </c>
      <c r="E11" s="37">
        <v>0.005</v>
      </c>
      <c r="F11" s="37">
        <v>0.005</v>
      </c>
      <c r="G11" s="72">
        <v>0.01</v>
      </c>
      <c r="K11" t="s">
        <v>259</v>
      </c>
    </row>
    <row r="12" spans="1:7" ht="14.25">
      <c r="A12" s="73">
        <v>36892</v>
      </c>
      <c r="B12" s="37">
        <v>0.0785</v>
      </c>
      <c r="C12" s="37">
        <v>0.0785</v>
      </c>
      <c r="D12" s="37">
        <v>0.261</v>
      </c>
      <c r="E12" s="37">
        <v>0.005</v>
      </c>
      <c r="F12" s="37">
        <v>0.002</v>
      </c>
      <c r="G12" s="37">
        <v>0.008</v>
      </c>
    </row>
    <row r="13" spans="1:11" ht="14.25">
      <c r="A13" s="73">
        <v>36526</v>
      </c>
      <c r="B13" s="37">
        <v>0.0785</v>
      </c>
      <c r="C13" s="37">
        <v>0.0785</v>
      </c>
      <c r="D13" s="37">
        <v>0.256</v>
      </c>
      <c r="E13" s="37">
        <v>0.005</v>
      </c>
      <c r="F13" s="37">
        <v>0.002</v>
      </c>
      <c r="G13" s="37">
        <v>0.008</v>
      </c>
      <c r="K13" t="s">
        <v>258</v>
      </c>
    </row>
    <row r="14" spans="1:11" ht="14.25">
      <c r="A14" s="73">
        <v>36161</v>
      </c>
      <c r="B14" s="37">
        <v>0.0785</v>
      </c>
      <c r="C14" s="37">
        <v>0.0785</v>
      </c>
      <c r="D14" s="37">
        <v>0.251</v>
      </c>
      <c r="E14" s="37">
        <v>0.005</v>
      </c>
      <c r="F14" s="37">
        <v>0.002</v>
      </c>
      <c r="G14" s="37">
        <v>0.0067</v>
      </c>
      <c r="K14" t="s">
        <v>254</v>
      </c>
    </row>
    <row r="15" spans="1:11" ht="14.25">
      <c r="A15" s="73">
        <v>34700</v>
      </c>
      <c r="B15" s="37">
        <v>0.0785</v>
      </c>
      <c r="C15" s="37">
        <v>0.0785</v>
      </c>
      <c r="D15" s="37">
        <v>0.251</v>
      </c>
      <c r="E15" s="37">
        <v>0.005</v>
      </c>
      <c r="F15" s="37">
        <v>0.002</v>
      </c>
      <c r="G15" s="37">
        <v>0.0045</v>
      </c>
      <c r="K15" t="s">
        <v>255</v>
      </c>
    </row>
    <row r="16" spans="1:8" ht="14.25">
      <c r="A16" s="73">
        <v>33270</v>
      </c>
      <c r="B16" s="37">
        <v>0.0785</v>
      </c>
      <c r="C16" s="37">
        <v>0.0785</v>
      </c>
      <c r="D16" s="37">
        <v>0.213</v>
      </c>
      <c r="E16" s="37">
        <v>0.005</v>
      </c>
      <c r="F16" s="37">
        <v>0.002</v>
      </c>
      <c r="G16" s="70"/>
      <c r="H16" t="s">
        <v>244</v>
      </c>
    </row>
    <row r="17" spans="1:8" ht="14.25">
      <c r="A17" s="73">
        <v>32509</v>
      </c>
      <c r="B17" s="37">
        <v>0.089</v>
      </c>
      <c r="C17" s="37">
        <v>0.089</v>
      </c>
      <c r="D17" s="37">
        <v>0.197</v>
      </c>
      <c r="E17" s="37">
        <v>0.005</v>
      </c>
      <c r="F17" s="37">
        <v>0.002</v>
      </c>
      <c r="G17" s="70"/>
      <c r="H17" t="s">
        <v>625</v>
      </c>
    </row>
    <row r="18" spans="1:11" ht="14.25">
      <c r="A18" s="73">
        <v>32143</v>
      </c>
      <c r="B18" s="37">
        <v>0.079</v>
      </c>
      <c r="C18" s="37">
        <v>0.079</v>
      </c>
      <c r="D18" s="37">
        <v>0.182</v>
      </c>
      <c r="E18" s="37">
        <v>0.005</v>
      </c>
      <c r="F18" s="37">
        <v>0.002</v>
      </c>
      <c r="G18" s="70"/>
      <c r="H18" s="40"/>
      <c r="I18" s="40"/>
      <c r="K18" s="71"/>
    </row>
    <row r="19" spans="1:11" ht="14.25">
      <c r="A19" s="73">
        <v>31959</v>
      </c>
      <c r="B19" s="37">
        <v>0.079</v>
      </c>
      <c r="C19" s="37">
        <v>0.079</v>
      </c>
      <c r="D19" s="37">
        <v>0.152</v>
      </c>
      <c r="E19" s="37">
        <v>0.005</v>
      </c>
      <c r="F19" s="37">
        <v>0.002</v>
      </c>
      <c r="G19" s="70"/>
      <c r="H19" s="40"/>
      <c r="I19" s="40"/>
      <c r="J19" s="40"/>
      <c r="K19" s="71"/>
    </row>
    <row r="20" spans="1:11" ht="14.25">
      <c r="A20" s="73">
        <v>31778</v>
      </c>
      <c r="B20" s="37">
        <v>0.077</v>
      </c>
      <c r="C20" s="37">
        <v>0.077</v>
      </c>
      <c r="D20" s="37">
        <v>0.152</v>
      </c>
      <c r="E20" s="37">
        <v>0.005</v>
      </c>
      <c r="F20" s="37">
        <v>0.002</v>
      </c>
      <c r="G20" s="70"/>
      <c r="H20" s="40"/>
      <c r="I20" s="40"/>
      <c r="J20" s="40"/>
      <c r="K20" s="71"/>
    </row>
    <row r="21" spans="1:11" ht="14.25">
      <c r="A21" s="73">
        <v>31625</v>
      </c>
      <c r="B21" s="37">
        <v>0.077</v>
      </c>
      <c r="C21" s="37">
        <v>0.077</v>
      </c>
      <c r="D21" s="37">
        <v>0.102</v>
      </c>
      <c r="E21" s="37">
        <v>0.005</v>
      </c>
      <c r="F21" s="37">
        <v>0.002</v>
      </c>
      <c r="G21" s="70"/>
      <c r="H21" s="40"/>
      <c r="I21" s="40"/>
      <c r="J21" s="40"/>
      <c r="K21" s="71"/>
    </row>
    <row r="22" spans="1:11" ht="14.25">
      <c r="A22" s="73">
        <v>30682</v>
      </c>
      <c r="B22" s="37">
        <v>0.07</v>
      </c>
      <c r="C22" s="37">
        <v>0.07</v>
      </c>
      <c r="D22" s="37">
        <v>0.102</v>
      </c>
      <c r="E22" s="37">
        <v>0.005</v>
      </c>
      <c r="F22" s="37">
        <v>0.002</v>
      </c>
      <c r="G22" s="70"/>
      <c r="H22" s="40"/>
      <c r="I22" s="40"/>
      <c r="J22" s="40"/>
      <c r="K22" s="71"/>
    </row>
    <row r="23" spans="1:11" ht="14.25">
      <c r="A23" s="73">
        <v>30341</v>
      </c>
      <c r="B23" s="37">
        <v>0.06</v>
      </c>
      <c r="C23" s="37">
        <v>0.06</v>
      </c>
      <c r="D23" s="37">
        <v>0.107</v>
      </c>
      <c r="E23" s="37">
        <v>0.005</v>
      </c>
      <c r="F23" s="70"/>
      <c r="G23" s="70"/>
      <c r="H23" s="40"/>
      <c r="I23" s="40"/>
      <c r="J23" s="40"/>
      <c r="K23" s="40"/>
    </row>
    <row r="24" spans="1:11" ht="14.25">
      <c r="A24" s="73">
        <v>30042</v>
      </c>
      <c r="B24" s="37">
        <v>0.06</v>
      </c>
      <c r="C24" s="37">
        <v>0.06</v>
      </c>
      <c r="D24" s="37">
        <v>0.125</v>
      </c>
      <c r="E24" s="37">
        <v>0.005</v>
      </c>
      <c r="F24" s="70"/>
      <c r="G24" s="70"/>
      <c r="H24" s="40"/>
      <c r="I24" s="40"/>
      <c r="J24" s="40"/>
      <c r="K24" s="40"/>
    </row>
    <row r="25" spans="1:11" ht="14.25">
      <c r="A25" s="73">
        <v>29952</v>
      </c>
      <c r="B25" s="37">
        <v>0.06</v>
      </c>
      <c r="C25" s="37">
        <v>0.06</v>
      </c>
      <c r="D25" s="37">
        <v>0.13</v>
      </c>
      <c r="E25" s="37">
        <v>0.005</v>
      </c>
      <c r="F25" s="70"/>
      <c r="G25" s="70"/>
      <c r="H25" s="40"/>
      <c r="I25" s="40"/>
      <c r="J25" s="40"/>
      <c r="K25" s="40"/>
    </row>
    <row r="26" spans="1:11" ht="14.25">
      <c r="A26" s="73">
        <v>29587</v>
      </c>
      <c r="B26" s="37">
        <v>0.06</v>
      </c>
      <c r="C26" s="37">
        <v>0.06</v>
      </c>
      <c r="D26" s="37">
        <v>0.13</v>
      </c>
      <c r="E26" s="37">
        <v>0.004</v>
      </c>
      <c r="F26" s="70"/>
      <c r="G26" s="70"/>
      <c r="H26" s="40"/>
      <c r="I26" s="40"/>
      <c r="J26" s="40"/>
      <c r="K26" s="40"/>
    </row>
    <row r="27" spans="1:10" ht="14.25">
      <c r="A27" s="73">
        <v>29403</v>
      </c>
      <c r="B27" s="37">
        <v>0.06</v>
      </c>
      <c r="C27" s="37">
        <v>0.06</v>
      </c>
      <c r="D27" s="37">
        <v>0.06</v>
      </c>
      <c r="E27" s="37">
        <v>0.004</v>
      </c>
      <c r="F27" s="70"/>
      <c r="G27" s="70"/>
      <c r="H27" s="40"/>
      <c r="I27" s="40"/>
      <c r="J27" s="40"/>
    </row>
    <row r="28" spans="1:10" ht="14.25">
      <c r="A28" s="73">
        <v>28126</v>
      </c>
      <c r="B28" s="37">
        <v>0.06</v>
      </c>
      <c r="C28" s="37">
        <v>0.06</v>
      </c>
      <c r="D28" s="37">
        <v>0.18</v>
      </c>
      <c r="E28" s="37">
        <v>0.002</v>
      </c>
      <c r="F28" s="70"/>
      <c r="G28" s="70"/>
      <c r="H28" s="40"/>
      <c r="I28" s="40"/>
      <c r="J28" s="40"/>
    </row>
    <row r="29" spans="1:10" ht="14.25">
      <c r="A29" s="73">
        <v>27030</v>
      </c>
      <c r="B29" s="37">
        <v>0.06</v>
      </c>
      <c r="C29" s="37">
        <v>0.06</v>
      </c>
      <c r="D29" s="37">
        <v>0.196</v>
      </c>
      <c r="E29" s="37">
        <v>0.002</v>
      </c>
      <c r="F29" s="70"/>
      <c r="G29" s="70"/>
      <c r="H29" s="40"/>
      <c r="I29" s="40"/>
      <c r="J29" s="40"/>
    </row>
    <row r="30" spans="1:10" ht="14.25">
      <c r="A30" s="73">
        <v>26573</v>
      </c>
      <c r="B30" s="37">
        <v>0.06</v>
      </c>
      <c r="C30" s="37">
        <v>0.06</v>
      </c>
      <c r="D30" s="37">
        <v>0.182</v>
      </c>
      <c r="E30" s="37">
        <v>0.002</v>
      </c>
      <c r="F30" s="70"/>
      <c r="G30" s="70"/>
      <c r="H30" s="40"/>
      <c r="I30" s="40"/>
      <c r="J30" s="40"/>
    </row>
    <row r="31" spans="1:10" ht="14.25">
      <c r="A31" s="73">
        <v>25781</v>
      </c>
      <c r="B31" s="37">
        <v>0.06</v>
      </c>
      <c r="C31" s="37">
        <v>0.06</v>
      </c>
      <c r="D31" s="37">
        <v>0.182</v>
      </c>
      <c r="E31" s="37">
        <v>0.003</v>
      </c>
      <c r="F31" s="70"/>
      <c r="G31" s="70"/>
      <c r="H31" s="40"/>
      <c r="I31" s="40"/>
      <c r="J31" s="40"/>
    </row>
    <row r="32" spans="1:10" ht="14.25">
      <c r="A32" s="73">
        <v>24593</v>
      </c>
      <c r="B32" s="37">
        <v>0.06</v>
      </c>
      <c r="C32" s="37">
        <v>0.06</v>
      </c>
      <c r="D32" s="37">
        <v>0.18</v>
      </c>
      <c r="E32" s="37">
        <v>0.003</v>
      </c>
      <c r="F32" s="70"/>
      <c r="G32" s="70"/>
      <c r="H32" s="40"/>
      <c r="I32" s="40"/>
      <c r="J32" s="40"/>
    </row>
    <row r="33" spans="1:10" ht="14.25">
      <c r="A33" s="73">
        <v>23559</v>
      </c>
      <c r="B33" s="37">
        <v>0.06</v>
      </c>
      <c r="C33" s="37">
        <v>0.06</v>
      </c>
      <c r="D33" s="37">
        <v>0.18</v>
      </c>
      <c r="E33" s="37">
        <v>0.006</v>
      </c>
      <c r="F33" s="70"/>
      <c r="G33" s="70"/>
      <c r="H33" s="40"/>
      <c r="I33" s="40"/>
      <c r="J33" s="40"/>
    </row>
    <row r="34" spans="1:9" ht="14.25">
      <c r="A34" s="73">
        <v>22647</v>
      </c>
      <c r="B34" s="37">
        <v>0.06</v>
      </c>
      <c r="C34" s="37">
        <v>0.06</v>
      </c>
      <c r="D34" s="37">
        <v>0.18</v>
      </c>
      <c r="E34" s="70"/>
      <c r="F34" s="70"/>
      <c r="G34" s="70"/>
      <c r="H34" s="40"/>
      <c r="I34" s="40"/>
    </row>
    <row r="35" spans="1:9" ht="14.25">
      <c r="A35" s="73">
        <v>22282</v>
      </c>
      <c r="B35" s="37">
        <v>0.06</v>
      </c>
      <c r="C35" s="37">
        <v>0.06</v>
      </c>
      <c r="D35" s="37">
        <v>0.2</v>
      </c>
      <c r="E35" s="70"/>
      <c r="F35" s="70"/>
      <c r="G35" s="70"/>
      <c r="H35" s="40"/>
      <c r="I35" s="40"/>
    </row>
    <row r="36" spans="1:9" ht="14.25">
      <c r="A36" s="73">
        <v>20180</v>
      </c>
      <c r="B36" s="37">
        <v>0.06</v>
      </c>
      <c r="C36" s="37">
        <v>0.06</v>
      </c>
      <c r="D36" s="37">
        <v>0.18</v>
      </c>
      <c r="E36" s="70"/>
      <c r="F36" s="70"/>
      <c r="G36" s="70"/>
      <c r="H36" s="40"/>
      <c r="I36" s="40"/>
    </row>
    <row r="37" spans="1:9" ht="14.25">
      <c r="A37" s="73">
        <v>19815</v>
      </c>
      <c r="B37" s="37">
        <v>0.06</v>
      </c>
      <c r="C37" s="37">
        <v>0.06</v>
      </c>
      <c r="D37" s="37">
        <v>0.21</v>
      </c>
      <c r="E37" s="70"/>
      <c r="F37" s="70"/>
      <c r="G37" s="70"/>
      <c r="H37" s="40"/>
      <c r="I37" s="40"/>
    </row>
    <row r="38" spans="1:9" ht="14.25">
      <c r="A38" s="73">
        <v>18629</v>
      </c>
      <c r="B38" s="37">
        <v>0.06</v>
      </c>
      <c r="C38" s="37">
        <v>0.06</v>
      </c>
      <c r="D38" s="37">
        <v>0.18</v>
      </c>
      <c r="E38" s="70"/>
      <c r="F38" s="70"/>
      <c r="G38" s="70"/>
      <c r="H38" s="40"/>
      <c r="I38" s="40"/>
    </row>
    <row r="39" spans="1:9" ht="14.25">
      <c r="A39" s="73">
        <v>17429</v>
      </c>
      <c r="B39" s="37">
        <v>0.06</v>
      </c>
      <c r="C39" s="37">
        <v>0.06</v>
      </c>
      <c r="D39" s="37">
        <v>0.12</v>
      </c>
      <c r="E39" s="70"/>
      <c r="F39" s="70"/>
      <c r="G39" s="70"/>
      <c r="H39" s="40"/>
      <c r="I39" s="40"/>
    </row>
    <row r="40" spans="3:7" ht="14.25">
      <c r="C40" s="26"/>
      <c r="D40" s="26"/>
      <c r="E40" s="40"/>
      <c r="F40" s="40"/>
      <c r="G40" s="40"/>
    </row>
    <row r="41" spans="2:7" ht="14.25">
      <c r="B41" s="15" t="s">
        <v>1065</v>
      </c>
      <c r="C41" s="26"/>
      <c r="D41" s="26"/>
      <c r="E41" s="40"/>
      <c r="F41" s="40"/>
      <c r="G41" s="40"/>
    </row>
    <row r="42" spans="2:7" ht="14.25">
      <c r="B42" s="74" t="s">
        <v>395</v>
      </c>
      <c r="C42" s="26"/>
      <c r="D42" s="26"/>
      <c r="E42" s="40"/>
      <c r="F42" s="40"/>
      <c r="G42" s="40"/>
    </row>
    <row r="43" spans="2:7" ht="14.25">
      <c r="B43" t="s">
        <v>396</v>
      </c>
      <c r="C43" s="26"/>
      <c r="D43" s="26"/>
      <c r="E43" s="40"/>
      <c r="F43" s="40"/>
      <c r="G43" s="40"/>
    </row>
    <row r="44" spans="2:7" ht="14.25">
      <c r="B44" t="s">
        <v>397</v>
      </c>
      <c r="C44" s="26"/>
      <c r="D44" s="26"/>
      <c r="E44" s="40"/>
      <c r="F44" s="40"/>
      <c r="G44" s="40"/>
    </row>
    <row r="45" spans="2:6" ht="14.25">
      <c r="B45" t="s">
        <v>250</v>
      </c>
      <c r="C45" s="26"/>
      <c r="D45" s="26"/>
      <c r="E45" s="40"/>
      <c r="F45" s="40"/>
    </row>
    <row r="46" spans="2:6" ht="14.25">
      <c r="B46" t="s">
        <v>251</v>
      </c>
      <c r="C46" s="26"/>
      <c r="D46" s="26"/>
      <c r="E46" s="40"/>
      <c r="F46" s="40"/>
    </row>
    <row r="47" spans="2:6" ht="14.25">
      <c r="B47" t="s">
        <v>391</v>
      </c>
      <c r="C47" s="26"/>
      <c r="D47" s="26"/>
      <c r="E47" s="40"/>
      <c r="F47" s="40"/>
    </row>
    <row r="48" spans="3:6" ht="14.25">
      <c r="C48" s="26"/>
      <c r="D48" s="26"/>
      <c r="E48" s="40"/>
      <c r="F48" s="40"/>
    </row>
    <row r="49" spans="2:6" ht="14.25">
      <c r="B49" s="206" t="s">
        <v>398</v>
      </c>
      <c r="C49" s="26"/>
      <c r="D49" s="26"/>
      <c r="E49" s="40"/>
      <c r="F49" s="40"/>
    </row>
    <row r="50" spans="3:6" ht="14.25">
      <c r="C50" s="26"/>
      <c r="D50" s="26"/>
      <c r="E50" s="40"/>
      <c r="F50" s="40"/>
    </row>
  </sheetData>
  <sheetProtection/>
  <mergeCells count="7">
    <mergeCell ref="K2:K3"/>
    <mergeCell ref="B3:C3"/>
    <mergeCell ref="B2:D2"/>
    <mergeCell ref="A2:A4"/>
    <mergeCell ref="H2:H3"/>
    <mergeCell ref="I2:I4"/>
    <mergeCell ref="J2:J3"/>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P24"/>
  <sheetViews>
    <sheetView zoomScalePageLayoutView="0" workbookViewId="0" topLeftCell="A1">
      <pane xSplit="1" ySplit="4" topLeftCell="B5" activePane="bottomRight" state="frozen"/>
      <selection pane="topLeft" activeCell="A1" sqref="A1"/>
      <selection pane="topRight" activeCell="B1" sqref="B1"/>
      <selection pane="bottomLeft" activeCell="A2" sqref="A2"/>
      <selection pane="bottomRight" activeCell="A1" sqref="A1:A16384"/>
    </sheetView>
  </sheetViews>
  <sheetFormatPr defaultColWidth="11.421875" defaultRowHeight="15"/>
  <cols>
    <col min="1" max="1" width="11.7109375" style="0" customWidth="1"/>
    <col min="4" max="4" width="12.8515625" style="0" customWidth="1"/>
    <col min="6" max="12" width="13.7109375" style="0" customWidth="1"/>
    <col min="13" max="13" width="24.28125" style="0" customWidth="1"/>
    <col min="15" max="15" width="29.140625" style="0" customWidth="1"/>
  </cols>
  <sheetData>
    <row r="1" spans="1:12" ht="14.25" hidden="1">
      <c r="A1" t="s">
        <v>286</v>
      </c>
      <c r="G1" t="s">
        <v>399</v>
      </c>
      <c r="H1" t="s">
        <v>400</v>
      </c>
      <c r="I1" t="s">
        <v>405</v>
      </c>
      <c r="J1" t="s">
        <v>404</v>
      </c>
      <c r="K1" t="s">
        <v>401</v>
      </c>
      <c r="L1" t="s">
        <v>402</v>
      </c>
    </row>
    <row r="2" spans="1:16" ht="14.25">
      <c r="A2" s="392" t="s">
        <v>1072</v>
      </c>
      <c r="B2" s="398" t="s">
        <v>77</v>
      </c>
      <c r="C2" s="397" t="s">
        <v>192</v>
      </c>
      <c r="D2" s="397"/>
      <c r="E2" s="397"/>
      <c r="F2" s="397"/>
      <c r="G2" s="397" t="s">
        <v>193</v>
      </c>
      <c r="H2" s="397"/>
      <c r="I2" s="397"/>
      <c r="J2" s="397"/>
      <c r="K2" s="397"/>
      <c r="L2" s="397"/>
      <c r="M2" s="392" t="s">
        <v>211</v>
      </c>
      <c r="N2" s="392" t="s">
        <v>188</v>
      </c>
      <c r="O2" s="392" t="s">
        <v>212</v>
      </c>
      <c r="P2" s="392" t="s">
        <v>188</v>
      </c>
    </row>
    <row r="3" spans="1:16" ht="15" customHeight="1">
      <c r="A3" s="392"/>
      <c r="B3" s="398"/>
      <c r="C3" s="396" t="s">
        <v>32</v>
      </c>
      <c r="D3" s="396"/>
      <c r="E3" s="397" t="s">
        <v>33</v>
      </c>
      <c r="F3" s="397"/>
      <c r="G3" s="396" t="s">
        <v>32</v>
      </c>
      <c r="H3" s="396"/>
      <c r="I3" s="397" t="s">
        <v>403</v>
      </c>
      <c r="J3" s="397"/>
      <c r="K3" s="397"/>
      <c r="L3" s="397"/>
      <c r="M3" s="392"/>
      <c r="N3" s="392"/>
      <c r="O3" s="392"/>
      <c r="P3" s="392"/>
    </row>
    <row r="4" spans="1:16" ht="30" customHeight="1">
      <c r="A4" s="392"/>
      <c r="B4" s="398"/>
      <c r="C4" s="29" t="s">
        <v>190</v>
      </c>
      <c r="D4" s="29" t="s">
        <v>191</v>
      </c>
      <c r="E4" s="29" t="s">
        <v>190</v>
      </c>
      <c r="F4" s="29" t="s">
        <v>191</v>
      </c>
      <c r="G4" s="29" t="s">
        <v>190</v>
      </c>
      <c r="H4" s="29" t="s">
        <v>191</v>
      </c>
      <c r="I4" s="29" t="s">
        <v>190</v>
      </c>
      <c r="J4" s="29" t="s">
        <v>191</v>
      </c>
      <c r="K4" s="29" t="s">
        <v>190</v>
      </c>
      <c r="L4" s="29" t="s">
        <v>191</v>
      </c>
      <c r="M4" s="392"/>
      <c r="N4" s="392"/>
      <c r="O4" s="392"/>
      <c r="P4" s="392"/>
    </row>
    <row r="5" spans="1:16" ht="14.25">
      <c r="A5" s="34">
        <v>40909</v>
      </c>
      <c r="B5" s="39">
        <v>1.25</v>
      </c>
      <c r="C5" s="19">
        <v>0.0188</v>
      </c>
      <c r="D5" s="19">
        <v>0.0282</v>
      </c>
      <c r="E5" s="19">
        <v>0.0488</v>
      </c>
      <c r="F5" s="19">
        <v>0.0936</v>
      </c>
      <c r="G5" s="19">
        <f>$B5*C5</f>
        <v>0.0235</v>
      </c>
      <c r="H5" s="19">
        <f>$B5*D5</f>
        <v>0.03525</v>
      </c>
      <c r="I5" s="19"/>
      <c r="J5" s="19"/>
      <c r="K5" s="19">
        <f aca="true" t="shared" si="0" ref="K5:L7">$B5*E5</f>
        <v>0.061000000000000006</v>
      </c>
      <c r="L5" s="19">
        <f t="shared" si="0"/>
        <v>0.117</v>
      </c>
      <c r="O5" t="s">
        <v>215</v>
      </c>
      <c r="P5" s="41">
        <v>39715</v>
      </c>
    </row>
    <row r="6" spans="1:16" ht="14.25">
      <c r="A6" s="34">
        <v>40544</v>
      </c>
      <c r="B6" s="39">
        <v>1.25</v>
      </c>
      <c r="C6" s="19">
        <v>0.0182</v>
      </c>
      <c r="D6" s="19">
        <v>0.0273</v>
      </c>
      <c r="E6" s="19">
        <v>0.048</v>
      </c>
      <c r="F6" s="19">
        <v>0.0928</v>
      </c>
      <c r="G6" s="19">
        <f aca="true" t="shared" si="1" ref="G6:G12">$B6*C6</f>
        <v>0.02275</v>
      </c>
      <c r="H6" s="19">
        <f aca="true" t="shared" si="2" ref="H6:J12">$B6*D6</f>
        <v>0.034125</v>
      </c>
      <c r="I6" s="19"/>
      <c r="J6" s="19"/>
      <c r="K6" s="19">
        <f t="shared" si="0"/>
        <v>0.06</v>
      </c>
      <c r="L6" s="19">
        <f t="shared" si="0"/>
        <v>0.11599999999999999</v>
      </c>
      <c r="O6" t="s">
        <v>215</v>
      </c>
      <c r="P6" s="41">
        <v>39715</v>
      </c>
    </row>
    <row r="7" spans="1:14" ht="14.25">
      <c r="A7" s="34">
        <v>33604</v>
      </c>
      <c r="B7" s="39">
        <v>1.25</v>
      </c>
      <c r="C7" s="19">
        <v>0.018000000000000002</v>
      </c>
      <c r="D7" s="19">
        <v>0.027000000000000003</v>
      </c>
      <c r="E7" s="19">
        <v>0.047599999999999996</v>
      </c>
      <c r="F7" s="19">
        <v>0.0924</v>
      </c>
      <c r="G7" s="19">
        <f t="shared" si="1"/>
        <v>0.022500000000000003</v>
      </c>
      <c r="H7" s="19">
        <f aca="true" t="shared" si="3" ref="H7:H12">$B7*D7</f>
        <v>0.03375</v>
      </c>
      <c r="I7" s="19"/>
      <c r="J7" s="19"/>
      <c r="K7" s="19">
        <f t="shared" si="0"/>
        <v>0.0595</v>
      </c>
      <c r="L7" s="19">
        <f t="shared" si="0"/>
        <v>0.11549999999999999</v>
      </c>
      <c r="M7" t="s">
        <v>203</v>
      </c>
      <c r="N7" s="21">
        <v>33606</v>
      </c>
    </row>
    <row r="8" spans="1:14" ht="14.25">
      <c r="A8" s="24">
        <v>33329</v>
      </c>
      <c r="B8" s="39">
        <v>1.2</v>
      </c>
      <c r="C8" s="19">
        <v>0.018000000000000002</v>
      </c>
      <c r="D8" s="19">
        <v>0.027000000000000003</v>
      </c>
      <c r="E8" s="19">
        <v>0.047599999999999996</v>
      </c>
      <c r="F8" s="19">
        <v>0.0924</v>
      </c>
      <c r="G8" s="19">
        <f t="shared" si="1"/>
        <v>0.0216</v>
      </c>
      <c r="H8" s="19">
        <f t="shared" si="3"/>
        <v>0.032400000000000005</v>
      </c>
      <c r="I8" s="19">
        <f t="shared" si="2"/>
        <v>0.05711999999999999</v>
      </c>
      <c r="J8" s="19">
        <f t="shared" si="2"/>
        <v>0.11087999999999999</v>
      </c>
      <c r="K8" s="19"/>
      <c r="L8" s="19"/>
      <c r="M8" t="s">
        <v>204</v>
      </c>
      <c r="N8" s="21">
        <v>33327</v>
      </c>
    </row>
    <row r="9" spans="1:16" ht="14.25">
      <c r="A9" s="24">
        <v>32509</v>
      </c>
      <c r="B9" s="39">
        <v>1.09</v>
      </c>
      <c r="C9" s="19">
        <v>0.018000000000000002</v>
      </c>
      <c r="D9" s="19">
        <v>0.027000000000000003</v>
      </c>
      <c r="E9" s="19">
        <v>0.047599999999999996</v>
      </c>
      <c r="F9" s="19">
        <v>0.0924</v>
      </c>
      <c r="G9" s="19">
        <f t="shared" si="1"/>
        <v>0.019620000000000002</v>
      </c>
      <c r="H9" s="19">
        <f t="shared" si="3"/>
        <v>0.029430000000000005</v>
      </c>
      <c r="I9" s="19">
        <f t="shared" si="2"/>
        <v>0.051884</v>
      </c>
      <c r="J9" s="19">
        <f t="shared" si="2"/>
        <v>0.100716</v>
      </c>
      <c r="K9" s="19"/>
      <c r="L9" s="19"/>
      <c r="M9" t="s">
        <v>202</v>
      </c>
      <c r="N9" s="41">
        <v>32511</v>
      </c>
      <c r="O9" t="s">
        <v>214</v>
      </c>
      <c r="P9" s="41">
        <v>32511</v>
      </c>
    </row>
    <row r="10" spans="1:14" ht="14.25">
      <c r="A10" s="24">
        <v>32143</v>
      </c>
      <c r="B10" s="39">
        <v>1</v>
      </c>
      <c r="C10" s="19">
        <v>0.014</v>
      </c>
      <c r="D10" s="19">
        <v>0.021</v>
      </c>
      <c r="E10" s="19">
        <v>0.0425</v>
      </c>
      <c r="F10" s="19">
        <v>0.0825</v>
      </c>
      <c r="G10" s="19">
        <f t="shared" si="1"/>
        <v>0.014</v>
      </c>
      <c r="H10" s="19">
        <f t="shared" si="3"/>
        <v>0.021</v>
      </c>
      <c r="I10" s="19">
        <f t="shared" si="2"/>
        <v>0.0425</v>
      </c>
      <c r="J10" s="19">
        <f t="shared" si="2"/>
        <v>0.0825</v>
      </c>
      <c r="K10" s="19"/>
      <c r="L10" s="19"/>
      <c r="M10" t="s">
        <v>201</v>
      </c>
      <c r="N10" s="41">
        <v>32139</v>
      </c>
    </row>
    <row r="11" spans="1:14" ht="14.25">
      <c r="A11" s="24">
        <v>30317</v>
      </c>
      <c r="B11" s="39">
        <v>0.8</v>
      </c>
      <c r="C11" s="19">
        <v>0.014</v>
      </c>
      <c r="D11" s="19">
        <v>0.021</v>
      </c>
      <c r="E11" s="19">
        <v>0.0425</v>
      </c>
      <c r="F11" s="19">
        <v>0.0825</v>
      </c>
      <c r="G11" s="19">
        <f t="shared" si="1"/>
        <v>0.011200000000000002</v>
      </c>
      <c r="H11" s="19">
        <f t="shared" si="3"/>
        <v>0.016800000000000002</v>
      </c>
      <c r="I11" s="19">
        <f t="shared" si="2"/>
        <v>0.034</v>
      </c>
      <c r="J11" s="19">
        <f t="shared" si="2"/>
        <v>0.066</v>
      </c>
      <c r="K11" s="19"/>
      <c r="L11" s="19"/>
      <c r="M11" t="s">
        <v>200</v>
      </c>
      <c r="N11" s="41">
        <v>30314</v>
      </c>
    </row>
    <row r="12" spans="1:16" ht="14.25">
      <c r="A12" s="24">
        <v>25934</v>
      </c>
      <c r="B12" s="39">
        <v>0.6</v>
      </c>
      <c r="C12" s="19">
        <v>0.014</v>
      </c>
      <c r="D12" s="19">
        <v>0.021</v>
      </c>
      <c r="E12" s="19">
        <v>0.0425</v>
      </c>
      <c r="F12" s="19">
        <v>0.0825</v>
      </c>
      <c r="G12" s="19">
        <f t="shared" si="1"/>
        <v>0.0084</v>
      </c>
      <c r="H12" s="19">
        <f t="shared" si="3"/>
        <v>0.0126</v>
      </c>
      <c r="I12" s="19">
        <f t="shared" si="2"/>
        <v>0.025500000000000002</v>
      </c>
      <c r="J12" s="19">
        <f t="shared" si="2"/>
        <v>0.0495</v>
      </c>
      <c r="K12" s="19"/>
      <c r="L12" s="19"/>
      <c r="M12" t="s">
        <v>199</v>
      </c>
      <c r="N12" s="41">
        <v>25952</v>
      </c>
      <c r="O12" t="s">
        <v>194</v>
      </c>
      <c r="P12" s="41">
        <v>25932</v>
      </c>
    </row>
    <row r="13" spans="3:12" ht="14.25">
      <c r="C13" s="40"/>
      <c r="G13" s="19"/>
      <c r="H13" s="19"/>
      <c r="I13" s="19"/>
      <c r="J13" s="19"/>
      <c r="K13" s="19"/>
      <c r="L13" s="19"/>
    </row>
    <row r="14" spans="2:12" ht="14.25">
      <c r="B14" s="15" t="s">
        <v>1065</v>
      </c>
      <c r="G14" s="19"/>
      <c r="H14" s="19"/>
      <c r="I14" s="19"/>
      <c r="J14" s="19"/>
      <c r="K14" s="19"/>
      <c r="L14" s="19"/>
    </row>
    <row r="15" spans="2:12" ht="14.25">
      <c r="B15" t="s">
        <v>205</v>
      </c>
      <c r="G15" s="19"/>
      <c r="H15" s="19"/>
      <c r="I15" s="19"/>
      <c r="J15" s="19"/>
      <c r="K15" s="19"/>
      <c r="L15" s="19"/>
    </row>
    <row r="16" spans="2:3" ht="14.25">
      <c r="B16" t="s">
        <v>206</v>
      </c>
      <c r="C16" t="s">
        <v>209</v>
      </c>
    </row>
    <row r="17" spans="2:3" ht="14.25">
      <c r="B17" t="s">
        <v>208</v>
      </c>
      <c r="C17" t="s">
        <v>207</v>
      </c>
    </row>
    <row r="18" ht="14.25">
      <c r="C18" t="s">
        <v>195</v>
      </c>
    </row>
    <row r="19" ht="14.25">
      <c r="C19" t="s">
        <v>196</v>
      </c>
    </row>
    <row r="20" ht="14.25">
      <c r="C20" t="s">
        <v>197</v>
      </c>
    </row>
    <row r="22" ht="14.25">
      <c r="B22" s="15" t="s">
        <v>210</v>
      </c>
    </row>
    <row r="23" ht="14.25">
      <c r="C23" t="s">
        <v>198</v>
      </c>
    </row>
    <row r="24" spans="3:14" ht="14.25">
      <c r="C24" t="s">
        <v>213</v>
      </c>
      <c r="N24" s="26"/>
    </row>
  </sheetData>
  <sheetProtection/>
  <mergeCells count="12">
    <mergeCell ref="O2:O4"/>
    <mergeCell ref="P2:P4"/>
    <mergeCell ref="M2:M4"/>
    <mergeCell ref="N2:N4"/>
    <mergeCell ref="A2:A4"/>
    <mergeCell ref="C3:D3"/>
    <mergeCell ref="E3:F3"/>
    <mergeCell ref="C2:F2"/>
    <mergeCell ref="G2:L2"/>
    <mergeCell ref="G3:H3"/>
    <mergeCell ref="I3:L3"/>
    <mergeCell ref="B2:B4"/>
  </mergeCell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85"/>
  <sheetViews>
    <sheetView zoomScalePageLayoutView="0" workbookViewId="0" topLeftCell="A1">
      <pane xSplit="1" ySplit="2" topLeftCell="B53" activePane="bottomRight" state="frozen"/>
      <selection pane="topLeft" activeCell="A1" sqref="A1"/>
      <selection pane="topRight" activeCell="B1" sqref="B1"/>
      <selection pane="bottomLeft" activeCell="A2" sqref="A2"/>
      <selection pane="bottomRight" activeCell="A1" sqref="A1:A16384"/>
    </sheetView>
  </sheetViews>
  <sheetFormatPr defaultColWidth="11.421875" defaultRowHeight="15"/>
  <cols>
    <col min="1" max="1" width="11.7109375" style="0" customWidth="1"/>
    <col min="2" max="2" width="14.140625" style="0" customWidth="1"/>
    <col min="3" max="6" width="17.00390625" style="0" customWidth="1"/>
    <col min="7" max="7" width="43.28125" style="0" customWidth="1"/>
  </cols>
  <sheetData>
    <row r="1" spans="1:2" ht="14.25" hidden="1">
      <c r="A1" t="s">
        <v>286</v>
      </c>
      <c r="B1" t="s">
        <v>387</v>
      </c>
    </row>
    <row r="2" spans="1:8" ht="28.5">
      <c r="A2" s="28" t="s">
        <v>1072</v>
      </c>
      <c r="B2" s="29" t="s">
        <v>189</v>
      </c>
      <c r="C2" s="27" t="s">
        <v>216</v>
      </c>
      <c r="D2" s="27" t="s">
        <v>634</v>
      </c>
      <c r="E2" s="27" t="s">
        <v>635</v>
      </c>
      <c r="F2" s="27" t="s">
        <v>636</v>
      </c>
      <c r="G2" s="29" t="s">
        <v>1068</v>
      </c>
      <c r="H2" s="27" t="s">
        <v>188</v>
      </c>
    </row>
    <row r="3" spans="1:8" ht="14.25">
      <c r="A3" s="48">
        <v>40909</v>
      </c>
      <c r="B3" s="38">
        <v>0.01</v>
      </c>
      <c r="C3" s="249">
        <f>INT(F3/12*100)/100</f>
        <v>1398.34</v>
      </c>
      <c r="D3" s="253">
        <v>55.5635</v>
      </c>
      <c r="E3" s="248">
        <v>302</v>
      </c>
      <c r="F3" s="249">
        <f>D3*E3</f>
        <v>16780.177</v>
      </c>
      <c r="G3" s="54" t="s">
        <v>564</v>
      </c>
      <c r="H3" s="50">
        <v>40920</v>
      </c>
    </row>
    <row r="4" spans="1:8" ht="14.25">
      <c r="A4" s="48">
        <v>40544</v>
      </c>
      <c r="B4" s="38">
        <v>0.01</v>
      </c>
      <c r="C4" s="249">
        <f aca="true" t="shared" si="0" ref="C4:C30">INT(F4/12*100)/100</f>
        <v>1365.93</v>
      </c>
      <c r="D4" s="254">
        <v>55.5635</v>
      </c>
      <c r="E4" s="248">
        <v>295</v>
      </c>
      <c r="F4" s="249">
        <f>D4*E4</f>
        <v>16391.2325</v>
      </c>
      <c r="G4" s="54" t="s">
        <v>219</v>
      </c>
      <c r="H4" s="50">
        <v>40557</v>
      </c>
    </row>
    <row r="5" spans="1:8" ht="14.25">
      <c r="A5" s="48">
        <v>40360</v>
      </c>
      <c r="B5" s="38">
        <v>0.01</v>
      </c>
      <c r="C5" s="249">
        <f t="shared" si="0"/>
        <v>1352.04</v>
      </c>
      <c r="D5" s="254">
        <v>55.5635</v>
      </c>
      <c r="E5" s="248">
        <v>292</v>
      </c>
      <c r="F5" s="249">
        <v>16224.54</v>
      </c>
      <c r="G5" s="54" t="s">
        <v>218</v>
      </c>
      <c r="H5" s="50">
        <v>40367</v>
      </c>
    </row>
    <row r="6" spans="1:8" ht="14.25">
      <c r="A6" s="48">
        <v>40087</v>
      </c>
      <c r="B6" s="38">
        <v>0.01</v>
      </c>
      <c r="C6" s="249">
        <f t="shared" si="0"/>
        <v>1345.31</v>
      </c>
      <c r="D6" s="254">
        <v>55.2871</v>
      </c>
      <c r="E6" s="248">
        <v>292</v>
      </c>
      <c r="F6" s="249">
        <v>16143.83</v>
      </c>
      <c r="G6" s="54" t="s">
        <v>220</v>
      </c>
      <c r="H6" s="50">
        <v>40096</v>
      </c>
    </row>
    <row r="7" spans="1:8" ht="14.25">
      <c r="A7" s="48">
        <v>39995</v>
      </c>
      <c r="B7" s="38">
        <v>0.01</v>
      </c>
      <c r="C7" s="249">
        <f t="shared" si="0"/>
        <v>1341.29</v>
      </c>
      <c r="D7" s="255">
        <v>55.1217</v>
      </c>
      <c r="E7" s="248">
        <v>292</v>
      </c>
      <c r="F7" s="251">
        <f aca="true" t="shared" si="1" ref="F7:F14">D7*E7</f>
        <v>16095.536399999999</v>
      </c>
      <c r="G7" s="54" t="s">
        <v>565</v>
      </c>
      <c r="H7" s="50">
        <v>39998</v>
      </c>
    </row>
    <row r="8" spans="1:8" ht="14.25">
      <c r="A8" s="48">
        <v>39722</v>
      </c>
      <c r="B8" s="38">
        <v>0.01</v>
      </c>
      <c r="C8" s="249">
        <f t="shared" si="0"/>
        <v>1325.48</v>
      </c>
      <c r="D8" s="255">
        <v>54.8475</v>
      </c>
      <c r="E8" s="248">
        <v>290</v>
      </c>
      <c r="F8" s="251">
        <f t="shared" si="1"/>
        <v>15905.775</v>
      </c>
      <c r="G8" s="54" t="s">
        <v>566</v>
      </c>
      <c r="H8" s="50">
        <v>39724</v>
      </c>
    </row>
    <row r="9" spans="1:8" ht="14.25">
      <c r="A9" s="48">
        <v>39630</v>
      </c>
      <c r="B9" s="38">
        <v>0.01</v>
      </c>
      <c r="C9" s="249">
        <f t="shared" si="0"/>
        <v>1321.51</v>
      </c>
      <c r="D9" s="255">
        <v>54.6834</v>
      </c>
      <c r="E9" s="248">
        <v>290</v>
      </c>
      <c r="F9" s="251">
        <f t="shared" si="1"/>
        <v>15858.186</v>
      </c>
      <c r="G9" s="54" t="s">
        <v>567</v>
      </c>
      <c r="H9" s="50">
        <v>39627</v>
      </c>
    </row>
    <row r="10" spans="1:8" ht="14.25">
      <c r="A10" s="48">
        <v>39508</v>
      </c>
      <c r="B10" s="38">
        <v>0.01</v>
      </c>
      <c r="C10" s="249">
        <f t="shared" si="0"/>
        <v>1316.95</v>
      </c>
      <c r="D10" s="255">
        <v>54.6834</v>
      </c>
      <c r="E10" s="248">
        <v>289</v>
      </c>
      <c r="F10" s="251">
        <f t="shared" si="1"/>
        <v>15803.5026</v>
      </c>
      <c r="G10" s="54" t="s">
        <v>568</v>
      </c>
      <c r="H10" s="50">
        <v>39507</v>
      </c>
    </row>
    <row r="11" spans="1:8" ht="14.25">
      <c r="A11" s="48">
        <v>39114</v>
      </c>
      <c r="B11" s="38">
        <v>0.01</v>
      </c>
      <c r="C11" s="249">
        <f t="shared" si="0"/>
        <v>1310.4</v>
      </c>
      <c r="D11" s="255">
        <v>54.4113</v>
      </c>
      <c r="E11" s="146">
        <v>289</v>
      </c>
      <c r="F11" s="249">
        <f t="shared" si="1"/>
        <v>15724.865699999998</v>
      </c>
      <c r="G11" s="54" t="s">
        <v>569</v>
      </c>
      <c r="H11" s="50">
        <v>39108</v>
      </c>
    </row>
    <row r="12" spans="1:8" ht="14.25">
      <c r="A12" s="48">
        <v>39022</v>
      </c>
      <c r="B12" s="38">
        <v>0.01</v>
      </c>
      <c r="C12" s="249">
        <f t="shared" si="0"/>
        <v>1300</v>
      </c>
      <c r="D12" s="255">
        <v>53.9795</v>
      </c>
      <c r="E12" s="146">
        <v>289</v>
      </c>
      <c r="F12" s="249">
        <f t="shared" si="1"/>
        <v>15600.0755</v>
      </c>
      <c r="G12" s="54" t="s">
        <v>570</v>
      </c>
      <c r="H12" s="50">
        <v>39010</v>
      </c>
    </row>
    <row r="13" spans="1:8" ht="14.25">
      <c r="A13" s="48">
        <v>38899</v>
      </c>
      <c r="B13" s="38">
        <v>0.01</v>
      </c>
      <c r="C13" s="249">
        <f t="shared" si="0"/>
        <v>1295.5</v>
      </c>
      <c r="D13" s="255">
        <v>53.9795</v>
      </c>
      <c r="E13" s="146">
        <v>288</v>
      </c>
      <c r="F13" s="249">
        <f t="shared" si="1"/>
        <v>15546.096000000001</v>
      </c>
      <c r="G13" s="54" t="s">
        <v>571</v>
      </c>
      <c r="H13" s="50">
        <v>38898</v>
      </c>
    </row>
    <row r="14" spans="1:8" ht="14.25">
      <c r="A14" s="48">
        <v>38657</v>
      </c>
      <c r="B14" s="38">
        <v>0.01</v>
      </c>
      <c r="C14" s="249">
        <f>INT(F14/12*100)/100</f>
        <v>1289.06</v>
      </c>
      <c r="D14" s="255">
        <v>53.711</v>
      </c>
      <c r="E14" s="248">
        <v>288</v>
      </c>
      <c r="F14" s="249">
        <f t="shared" si="1"/>
        <v>15468.768</v>
      </c>
      <c r="G14" s="54"/>
      <c r="H14" s="50"/>
    </row>
    <row r="15" spans="1:8" ht="14.25">
      <c r="A15" s="48">
        <v>38534</v>
      </c>
      <c r="B15" s="38">
        <v>0.01</v>
      </c>
      <c r="C15" s="249">
        <f t="shared" si="0"/>
        <v>1278.83</v>
      </c>
      <c r="D15" s="255">
        <v>53.2847</v>
      </c>
      <c r="E15" s="146">
        <v>288</v>
      </c>
      <c r="F15" s="252">
        <v>15345.99</v>
      </c>
      <c r="G15" s="54"/>
      <c r="H15" s="50"/>
    </row>
    <row r="16" spans="1:8" ht="14.25">
      <c r="A16" s="48">
        <v>38384</v>
      </c>
      <c r="B16" s="38">
        <v>0.01</v>
      </c>
      <c r="C16" s="249">
        <f t="shared" si="0"/>
        <v>1272.47</v>
      </c>
      <c r="D16" s="255">
        <v>53.0196</v>
      </c>
      <c r="E16" s="146">
        <v>288</v>
      </c>
      <c r="F16" s="252">
        <v>15269.64</v>
      </c>
      <c r="G16" s="54"/>
      <c r="H16" s="50"/>
    </row>
    <row r="17" spans="1:8" ht="14.25">
      <c r="A17" s="48">
        <v>37987</v>
      </c>
      <c r="B17" s="38">
        <v>0.01</v>
      </c>
      <c r="C17" s="249">
        <f t="shared" si="0"/>
        <v>1266.13</v>
      </c>
      <c r="D17" s="256">
        <v>52.7558</v>
      </c>
      <c r="E17" s="146">
        <v>288</v>
      </c>
      <c r="F17" s="252">
        <v>15193.67</v>
      </c>
      <c r="G17" s="54"/>
      <c r="H17" s="50"/>
    </row>
    <row r="18" spans="1:8" ht="14.25">
      <c r="A18" s="48">
        <v>37591</v>
      </c>
      <c r="B18" s="38">
        <v>0.01</v>
      </c>
      <c r="C18" s="249">
        <f t="shared" si="0"/>
        <v>1259.83</v>
      </c>
      <c r="D18" s="256">
        <v>52.493</v>
      </c>
      <c r="E18" s="161">
        <v>288</v>
      </c>
      <c r="F18" s="252">
        <f aca="true" t="shared" si="2" ref="F18:F47">ROUND(D18*E18,0)</f>
        <v>15118</v>
      </c>
      <c r="G18" s="54"/>
      <c r="H18" s="50"/>
    </row>
    <row r="19" spans="1:8" ht="14.25">
      <c r="A19" s="48">
        <v>37316</v>
      </c>
      <c r="B19" s="38">
        <v>0.01</v>
      </c>
      <c r="C19" s="249">
        <f t="shared" si="0"/>
        <v>1251.08</v>
      </c>
      <c r="D19" s="256">
        <v>52.1284</v>
      </c>
      <c r="E19" s="161">
        <v>288</v>
      </c>
      <c r="F19" s="252">
        <f t="shared" si="2"/>
        <v>15013</v>
      </c>
      <c r="G19" s="54"/>
      <c r="H19" s="50"/>
    </row>
    <row r="20" spans="1:8" ht="14.25">
      <c r="A20" s="48">
        <v>37257</v>
      </c>
      <c r="B20" s="38">
        <v>0.01</v>
      </c>
      <c r="C20" s="249">
        <f>C21/6.55957</f>
        <v>1243.615054035554</v>
      </c>
      <c r="D20" s="253">
        <f>D21/6.55957</f>
        <v>51.81742095899578</v>
      </c>
      <c r="E20" s="161">
        <v>288</v>
      </c>
      <c r="F20" s="252">
        <f t="shared" si="2"/>
        <v>14923</v>
      </c>
      <c r="G20" s="54" t="s">
        <v>638</v>
      </c>
      <c r="H20" s="50"/>
    </row>
    <row r="21" spans="1:8" ht="14.25">
      <c r="A21" s="48">
        <v>37196</v>
      </c>
      <c r="B21" s="38">
        <v>0.01</v>
      </c>
      <c r="C21" s="250">
        <f t="shared" si="0"/>
        <v>8157.58</v>
      </c>
      <c r="D21" s="250">
        <v>339.9</v>
      </c>
      <c r="E21" s="257">
        <v>288</v>
      </c>
      <c r="F21" s="259">
        <f t="shared" si="2"/>
        <v>97891</v>
      </c>
      <c r="G21" s="49"/>
      <c r="H21" s="50"/>
    </row>
    <row r="22" spans="1:8" ht="14.25">
      <c r="A22" s="48">
        <v>37012</v>
      </c>
      <c r="B22" s="38">
        <v>0.01</v>
      </c>
      <c r="C22" s="250">
        <f t="shared" si="0"/>
        <v>8101</v>
      </c>
      <c r="D22" s="250">
        <v>337.54</v>
      </c>
      <c r="E22" s="257">
        <v>288</v>
      </c>
      <c r="F22" s="259">
        <f t="shared" si="2"/>
        <v>97212</v>
      </c>
      <c r="G22" s="49"/>
      <c r="H22" s="50"/>
    </row>
    <row r="23" spans="1:8" ht="14.25">
      <c r="A23" s="48">
        <v>36861</v>
      </c>
      <c r="B23" s="38">
        <v>0.01</v>
      </c>
      <c r="C23" s="250">
        <f t="shared" si="0"/>
        <v>8004.66</v>
      </c>
      <c r="D23" s="250">
        <f>INT(33419*1.005)/100</f>
        <v>335.86</v>
      </c>
      <c r="E23" s="257">
        <v>286</v>
      </c>
      <c r="F23" s="259">
        <f t="shared" si="2"/>
        <v>96056</v>
      </c>
      <c r="G23" s="49"/>
      <c r="H23" s="50"/>
    </row>
    <row r="24" spans="1:8" ht="14.25">
      <c r="A24" s="48">
        <v>36495</v>
      </c>
      <c r="B24" s="38">
        <v>0.01</v>
      </c>
      <c r="C24" s="250">
        <f t="shared" si="0"/>
        <v>7964.83</v>
      </c>
      <c r="D24" s="250">
        <v>334.19</v>
      </c>
      <c r="E24" s="257">
        <v>286</v>
      </c>
      <c r="F24" s="259">
        <f t="shared" si="2"/>
        <v>95578</v>
      </c>
      <c r="G24" s="49"/>
      <c r="H24" s="50"/>
    </row>
    <row r="25" spans="1:8" ht="14.25">
      <c r="A25" s="48">
        <v>36342</v>
      </c>
      <c r="B25" s="38">
        <v>0.01</v>
      </c>
      <c r="C25" s="250">
        <f t="shared" si="0"/>
        <v>7937</v>
      </c>
      <c r="D25" s="250">
        <f>D24</f>
        <v>334.19</v>
      </c>
      <c r="E25" s="257">
        <v>285</v>
      </c>
      <c r="F25" s="259">
        <f t="shared" si="2"/>
        <v>95244</v>
      </c>
      <c r="G25" s="49"/>
      <c r="H25" s="50"/>
    </row>
    <row r="26" spans="1:8" ht="14.25">
      <c r="A26" s="48">
        <v>36251</v>
      </c>
      <c r="B26" s="38">
        <v>0.01</v>
      </c>
      <c r="C26" s="250">
        <f t="shared" si="0"/>
        <v>7819.08</v>
      </c>
      <c r="D26" s="250">
        <v>331.55</v>
      </c>
      <c r="E26" s="257">
        <v>283</v>
      </c>
      <c r="F26" s="259">
        <f t="shared" si="2"/>
        <v>93829</v>
      </c>
      <c r="G26" s="49"/>
      <c r="H26" s="50"/>
    </row>
    <row r="27" spans="1:8" ht="14.25">
      <c r="A27" s="48">
        <v>36100</v>
      </c>
      <c r="B27" s="38">
        <v>0.01</v>
      </c>
      <c r="C27" s="250">
        <f t="shared" si="0"/>
        <v>7752.66</v>
      </c>
      <c r="D27" s="250">
        <v>329.9</v>
      </c>
      <c r="E27" s="257">
        <v>282</v>
      </c>
      <c r="F27" s="259">
        <f t="shared" si="2"/>
        <v>93032</v>
      </c>
      <c r="G27" s="49"/>
      <c r="H27" s="50"/>
    </row>
    <row r="28" spans="1:8" ht="14.25">
      <c r="A28" s="48">
        <v>35977</v>
      </c>
      <c r="B28" s="38">
        <v>0.01</v>
      </c>
      <c r="C28" s="250">
        <f t="shared" si="0"/>
        <v>7714.58</v>
      </c>
      <c r="D28" s="250">
        <v>328.28</v>
      </c>
      <c r="E28" s="257">
        <v>282</v>
      </c>
      <c r="F28" s="259">
        <f t="shared" si="2"/>
        <v>92575</v>
      </c>
      <c r="G28" s="49"/>
      <c r="H28" s="50"/>
    </row>
    <row r="29" spans="1:8" ht="14.25">
      <c r="A29" s="48">
        <v>35886</v>
      </c>
      <c r="B29" s="38">
        <v>0.01</v>
      </c>
      <c r="C29" s="250">
        <f t="shared" si="0"/>
        <v>7659.83</v>
      </c>
      <c r="D29" s="250">
        <v>328.28</v>
      </c>
      <c r="E29" s="257">
        <v>280</v>
      </c>
      <c r="F29" s="259">
        <f t="shared" si="2"/>
        <v>91918</v>
      </c>
      <c r="G29" s="49"/>
      <c r="H29" s="50"/>
    </row>
    <row r="30" spans="1:8" ht="14.25">
      <c r="A30" s="48">
        <v>35796</v>
      </c>
      <c r="B30" s="38">
        <v>0.01</v>
      </c>
      <c r="C30" s="250">
        <f t="shared" si="0"/>
        <v>7599</v>
      </c>
      <c r="D30" s="250">
        <v>325.67</v>
      </c>
      <c r="E30" s="257">
        <v>280</v>
      </c>
      <c r="F30" s="259">
        <f t="shared" si="2"/>
        <v>91188</v>
      </c>
      <c r="G30" s="260" t="s">
        <v>637</v>
      </c>
      <c r="H30" s="47"/>
    </row>
    <row r="31" spans="1:8" ht="14.25">
      <c r="A31" s="89">
        <v>35704</v>
      </c>
      <c r="B31" s="38">
        <v>0.01</v>
      </c>
      <c r="C31" s="250">
        <f aca="true" t="shared" si="3" ref="C31:C47">INT(F31/12*100)/100</f>
        <v>7083.33</v>
      </c>
      <c r="D31" s="250">
        <v>325.67</v>
      </c>
      <c r="E31" s="161">
        <v>261</v>
      </c>
      <c r="F31" s="262">
        <f t="shared" si="2"/>
        <v>85000</v>
      </c>
      <c r="G31" s="46"/>
      <c r="H31" s="47"/>
    </row>
    <row r="32" spans="1:8" ht="14.25">
      <c r="A32" s="89">
        <v>35490</v>
      </c>
      <c r="B32" s="38">
        <v>0.01</v>
      </c>
      <c r="C32" s="250">
        <f t="shared" si="3"/>
        <v>7048.08</v>
      </c>
      <c r="D32" s="250">
        <v>324.05</v>
      </c>
      <c r="E32" s="161">
        <v>261</v>
      </c>
      <c r="F32" s="262">
        <f t="shared" si="2"/>
        <v>84577</v>
      </c>
      <c r="G32" s="46"/>
      <c r="H32" s="47"/>
    </row>
    <row r="33" spans="1:8" ht="14.25">
      <c r="A33" s="65">
        <v>35004</v>
      </c>
      <c r="B33" s="38">
        <v>0.01</v>
      </c>
      <c r="C33" s="250">
        <f t="shared" si="3"/>
        <v>7013.08</v>
      </c>
      <c r="D33" s="250">
        <v>322.44</v>
      </c>
      <c r="E33" s="146">
        <v>261</v>
      </c>
      <c r="F33" s="262">
        <f t="shared" si="2"/>
        <v>84157</v>
      </c>
      <c r="G33" s="46"/>
      <c r="H33" s="47"/>
    </row>
    <row r="34" spans="1:8" ht="14.25">
      <c r="A34" s="65">
        <v>34759</v>
      </c>
      <c r="B34" s="38">
        <v>0.01</v>
      </c>
      <c r="C34" s="250">
        <f t="shared" si="3"/>
        <v>6916.25</v>
      </c>
      <c r="D34" s="250">
        <v>317.99</v>
      </c>
      <c r="E34" s="146">
        <v>261</v>
      </c>
      <c r="F34" s="262">
        <f t="shared" si="2"/>
        <v>82995</v>
      </c>
      <c r="G34" s="46"/>
      <c r="H34" s="258"/>
    </row>
    <row r="35" spans="1:8" ht="14.25">
      <c r="A35" s="65">
        <v>34669</v>
      </c>
      <c r="B35" s="38">
        <v>0.01</v>
      </c>
      <c r="C35" s="250">
        <f t="shared" si="3"/>
        <v>6834.25</v>
      </c>
      <c r="D35" s="250">
        <v>314.22</v>
      </c>
      <c r="E35" s="248">
        <v>261</v>
      </c>
      <c r="F35" s="262">
        <f t="shared" si="2"/>
        <v>82011</v>
      </c>
      <c r="G35" s="261" t="s">
        <v>642</v>
      </c>
      <c r="H35" s="50">
        <v>34534</v>
      </c>
    </row>
    <row r="36" spans="1:8" ht="14.25">
      <c r="A36" s="48">
        <v>34547</v>
      </c>
      <c r="B36" s="38">
        <v>0.01</v>
      </c>
      <c r="C36" s="250">
        <f t="shared" si="3"/>
        <v>6780.16</v>
      </c>
      <c r="D36" s="250">
        <v>311.73</v>
      </c>
      <c r="E36" s="248">
        <v>261</v>
      </c>
      <c r="F36" s="262">
        <f t="shared" si="2"/>
        <v>81362</v>
      </c>
      <c r="G36" s="261" t="s">
        <v>643</v>
      </c>
      <c r="H36" s="50">
        <v>34324</v>
      </c>
    </row>
    <row r="37" spans="1:8" ht="14.25">
      <c r="A37" s="48">
        <v>34335</v>
      </c>
      <c r="B37" s="38">
        <v>0.01</v>
      </c>
      <c r="C37" s="250">
        <f t="shared" si="3"/>
        <v>6746.41</v>
      </c>
      <c r="D37" s="250">
        <v>310.18</v>
      </c>
      <c r="E37" s="257">
        <v>261</v>
      </c>
      <c r="F37" s="262">
        <f t="shared" si="2"/>
        <v>80957</v>
      </c>
      <c r="G37" s="46"/>
      <c r="H37" s="47"/>
    </row>
    <row r="38" spans="1:8" ht="14.25">
      <c r="A38" s="48">
        <v>34001</v>
      </c>
      <c r="B38" s="38">
        <v>0.01</v>
      </c>
      <c r="C38" s="250">
        <f t="shared" si="3"/>
        <v>6679.66</v>
      </c>
      <c r="D38" s="250">
        <v>307.11</v>
      </c>
      <c r="E38" s="257">
        <v>261</v>
      </c>
      <c r="F38" s="262">
        <f t="shared" si="2"/>
        <v>80156</v>
      </c>
      <c r="G38" s="46"/>
      <c r="H38" s="47"/>
    </row>
    <row r="39" spans="1:8" ht="14.25">
      <c r="A39" s="48">
        <v>33878</v>
      </c>
      <c r="B39" s="38">
        <v>0.01</v>
      </c>
      <c r="C39" s="250">
        <f t="shared" si="3"/>
        <v>6566.33</v>
      </c>
      <c r="D39" s="250">
        <v>301.9</v>
      </c>
      <c r="E39" s="257">
        <v>261</v>
      </c>
      <c r="F39" s="262">
        <f t="shared" si="2"/>
        <v>78796</v>
      </c>
      <c r="G39" s="46"/>
      <c r="H39" s="47"/>
    </row>
    <row r="40" spans="1:8" ht="14.25">
      <c r="A40" s="48">
        <v>33635</v>
      </c>
      <c r="B40" s="38">
        <v>0.01</v>
      </c>
      <c r="C40" s="250">
        <f t="shared" si="3"/>
        <v>6478</v>
      </c>
      <c r="D40" s="250">
        <v>297.84</v>
      </c>
      <c r="E40" s="257">
        <v>261</v>
      </c>
      <c r="F40" s="262">
        <f t="shared" si="2"/>
        <v>77736</v>
      </c>
      <c r="G40" s="46"/>
      <c r="H40" s="47"/>
    </row>
    <row r="41" spans="1:8" ht="14.25">
      <c r="A41" s="48">
        <v>33543</v>
      </c>
      <c r="B41" s="38">
        <v>0.01</v>
      </c>
      <c r="C41" s="250">
        <f t="shared" si="3"/>
        <v>6396.25</v>
      </c>
      <c r="D41" s="250">
        <v>294.08</v>
      </c>
      <c r="E41" s="257">
        <v>261</v>
      </c>
      <c r="F41" s="262">
        <f t="shared" si="2"/>
        <v>76755</v>
      </c>
      <c r="G41" s="46"/>
      <c r="H41" s="47"/>
    </row>
    <row r="42" spans="1:8" ht="14.25">
      <c r="A42" s="48">
        <v>33451</v>
      </c>
      <c r="B42" s="38">
        <v>0.01</v>
      </c>
      <c r="C42" s="250">
        <f t="shared" si="3"/>
        <v>6333.16</v>
      </c>
      <c r="D42" s="250">
        <v>291.18</v>
      </c>
      <c r="E42" s="257">
        <v>261</v>
      </c>
      <c r="F42" s="262">
        <f t="shared" si="2"/>
        <v>75998</v>
      </c>
      <c r="G42" s="46"/>
      <c r="H42" s="47"/>
    </row>
    <row r="43" spans="1:8" ht="14.25">
      <c r="A43" s="48">
        <v>33270</v>
      </c>
      <c r="B43" s="38">
        <v>0.01</v>
      </c>
      <c r="C43" s="250">
        <f t="shared" si="3"/>
        <v>6253.33</v>
      </c>
      <c r="D43" s="250">
        <v>289.73</v>
      </c>
      <c r="E43" s="161">
        <v>259</v>
      </c>
      <c r="F43" s="262">
        <f t="shared" si="2"/>
        <v>75040</v>
      </c>
      <c r="G43" s="46"/>
      <c r="H43" s="47"/>
    </row>
    <row r="44" spans="1:8" ht="14.25">
      <c r="A44" s="48">
        <v>33208</v>
      </c>
      <c r="B44" s="38">
        <v>0.01</v>
      </c>
      <c r="C44" s="250">
        <f t="shared" si="3"/>
        <v>6132.58</v>
      </c>
      <c r="D44" s="250">
        <v>289.73</v>
      </c>
      <c r="E44" s="161">
        <v>254</v>
      </c>
      <c r="F44" s="262">
        <f t="shared" si="2"/>
        <v>73591</v>
      </c>
      <c r="G44" s="46"/>
      <c r="H44" s="47"/>
    </row>
    <row r="45" spans="1:8" ht="14.25">
      <c r="A45" s="89">
        <v>32964</v>
      </c>
      <c r="B45" s="38">
        <v>0.01</v>
      </c>
      <c r="C45" s="250">
        <f t="shared" si="3"/>
        <v>6055.16</v>
      </c>
      <c r="D45" s="250">
        <v>286.07</v>
      </c>
      <c r="E45" s="146">
        <v>254</v>
      </c>
      <c r="F45" s="262">
        <f t="shared" si="2"/>
        <v>72662</v>
      </c>
      <c r="G45" s="46"/>
      <c r="H45" s="47"/>
    </row>
    <row r="46" spans="1:8" ht="14.25">
      <c r="A46" s="89">
        <v>32874</v>
      </c>
      <c r="B46" s="38">
        <v>0.01</v>
      </c>
      <c r="C46" s="250">
        <f t="shared" si="3"/>
        <v>5983.83</v>
      </c>
      <c r="D46" s="250">
        <v>282.7</v>
      </c>
      <c r="E46" s="146">
        <v>254</v>
      </c>
      <c r="F46" s="262">
        <f t="shared" si="2"/>
        <v>71806</v>
      </c>
      <c r="G46" s="46"/>
      <c r="H46" s="47"/>
    </row>
    <row r="47" spans="1:8" ht="14.25">
      <c r="A47" s="65">
        <v>32752</v>
      </c>
      <c r="B47" s="38">
        <v>0.01</v>
      </c>
      <c r="C47" s="250">
        <f t="shared" si="3"/>
        <v>5954</v>
      </c>
      <c r="D47" s="250">
        <v>281.29</v>
      </c>
      <c r="E47" s="248">
        <v>254</v>
      </c>
      <c r="F47" s="262">
        <f t="shared" si="2"/>
        <v>71448</v>
      </c>
      <c r="G47" s="46"/>
      <c r="H47" s="47"/>
    </row>
    <row r="48" spans="1:8" ht="14.25">
      <c r="A48" s="65">
        <v>32409</v>
      </c>
      <c r="B48" s="38">
        <v>0.01</v>
      </c>
      <c r="C48" s="250">
        <v>5734</v>
      </c>
      <c r="D48" s="250"/>
      <c r="E48" s="248"/>
      <c r="F48" s="262"/>
      <c r="G48" s="46"/>
      <c r="H48" s="47"/>
    </row>
    <row r="49" spans="1:8" ht="14.25">
      <c r="A49" s="65">
        <v>32223</v>
      </c>
      <c r="B49" s="38">
        <v>0.01</v>
      </c>
      <c r="C49" s="250">
        <v>5677.75</v>
      </c>
      <c r="D49" s="250"/>
      <c r="E49" s="248"/>
      <c r="F49" s="262"/>
      <c r="G49" s="46"/>
      <c r="H49" s="47"/>
    </row>
    <row r="50" spans="1:8" ht="14.25">
      <c r="A50" s="65">
        <v>32013</v>
      </c>
      <c r="B50" s="38">
        <v>0.01</v>
      </c>
      <c r="C50" s="250">
        <v>5621.5</v>
      </c>
      <c r="D50" s="250"/>
      <c r="E50" s="248"/>
      <c r="F50" s="262"/>
      <c r="G50" s="46"/>
      <c r="H50" s="47"/>
    </row>
    <row r="51" spans="1:8" ht="14.25">
      <c r="A51" s="65">
        <v>31920</v>
      </c>
      <c r="B51" s="38">
        <v>0.01</v>
      </c>
      <c r="C51" s="250">
        <v>5594</v>
      </c>
      <c r="D51" s="250"/>
      <c r="E51" s="248"/>
      <c r="F51" s="262"/>
      <c r="G51" s="46"/>
      <c r="H51" s="47"/>
    </row>
    <row r="52" spans="1:8" ht="14.25">
      <c r="A52" s="65">
        <v>31858</v>
      </c>
      <c r="B52" s="38">
        <v>0.01</v>
      </c>
      <c r="C52" s="250">
        <v>5539</v>
      </c>
      <c r="D52" s="250"/>
      <c r="E52" s="248"/>
      <c r="F52" s="262"/>
      <c r="G52" s="46"/>
      <c r="H52" s="47"/>
    </row>
    <row r="53" spans="1:8" ht="14.25">
      <c r="A53" s="65">
        <v>31461</v>
      </c>
      <c r="B53" s="38">
        <v>0.01</v>
      </c>
      <c r="C53" s="250">
        <v>5505.83</v>
      </c>
      <c r="D53" s="250"/>
      <c r="E53" s="248"/>
      <c r="F53" s="262"/>
      <c r="G53" s="46"/>
      <c r="H53" s="47"/>
    </row>
    <row r="54" spans="1:8" ht="14.25">
      <c r="A54" s="65">
        <v>31368</v>
      </c>
      <c r="B54" s="38">
        <v>0.01</v>
      </c>
      <c r="C54" s="250">
        <v>5461.75</v>
      </c>
      <c r="D54" s="250"/>
      <c r="E54" s="248"/>
      <c r="F54" s="262"/>
      <c r="G54" s="46"/>
      <c r="H54" s="47"/>
    </row>
    <row r="55" spans="1:8" ht="14.25">
      <c r="A55" s="65">
        <v>31244</v>
      </c>
      <c r="B55" s="38">
        <v>0.01</v>
      </c>
      <c r="C55" s="250">
        <v>5383.5</v>
      </c>
      <c r="D55" s="250"/>
      <c r="E55" s="248"/>
      <c r="F55" s="262"/>
      <c r="G55" s="46"/>
      <c r="H55" s="47"/>
    </row>
    <row r="56" spans="1:8" ht="14.25">
      <c r="A56" s="65">
        <v>31092</v>
      </c>
      <c r="B56" s="38">
        <v>0.01</v>
      </c>
      <c r="C56" s="250">
        <v>5304.91</v>
      </c>
      <c r="D56" s="250"/>
      <c r="E56" s="248"/>
      <c r="F56" s="262"/>
      <c r="G56" s="46"/>
      <c r="H56" s="47"/>
    </row>
    <row r="57" spans="1:8" ht="14.25">
      <c r="A57" s="65">
        <v>30999</v>
      </c>
      <c r="B57" s="38">
        <v>0.01</v>
      </c>
      <c r="C57" s="250">
        <v>5226.58</v>
      </c>
      <c r="D57" s="250"/>
      <c r="E57" s="248"/>
      <c r="F57" s="262"/>
      <c r="G57" s="46"/>
      <c r="H57" s="47"/>
    </row>
    <row r="58" spans="1:8" ht="14.25">
      <c r="A58" s="65">
        <v>30782</v>
      </c>
      <c r="B58" s="38">
        <v>0.01</v>
      </c>
      <c r="C58" s="250">
        <v>5125.16</v>
      </c>
      <c r="D58" s="250"/>
      <c r="E58" s="248"/>
      <c r="F58" s="262"/>
      <c r="G58" s="46"/>
      <c r="H58" s="47"/>
    </row>
    <row r="59" spans="1:8" ht="14.25">
      <c r="A59" s="65">
        <v>30689</v>
      </c>
      <c r="B59" s="38">
        <v>0.01</v>
      </c>
      <c r="C59" s="250">
        <v>5074.25</v>
      </c>
      <c r="D59" s="250"/>
      <c r="E59" s="248"/>
      <c r="F59" s="262"/>
      <c r="G59" s="46"/>
      <c r="H59" s="47"/>
    </row>
    <row r="60" spans="1:8" ht="14.25">
      <c r="A60" s="65">
        <v>30627</v>
      </c>
      <c r="B60" s="38">
        <v>0.01</v>
      </c>
      <c r="C60" s="250">
        <v>4983.75</v>
      </c>
      <c r="D60" s="250"/>
      <c r="E60" s="248"/>
      <c r="F60" s="262"/>
      <c r="G60" s="46"/>
      <c r="H60" s="47"/>
    </row>
    <row r="61" spans="1:8" ht="14.25">
      <c r="A61" s="65">
        <v>30503</v>
      </c>
      <c r="B61" s="38">
        <v>0.01</v>
      </c>
      <c r="C61" s="250">
        <v>4843</v>
      </c>
      <c r="D61" s="250"/>
      <c r="E61" s="248"/>
      <c r="F61" s="262"/>
      <c r="G61" s="46"/>
      <c r="H61" s="47"/>
    </row>
    <row r="62" spans="1:8" ht="14.25">
      <c r="A62" s="65">
        <v>30410</v>
      </c>
      <c r="B62" s="38">
        <v>0.01</v>
      </c>
      <c r="C62" s="250">
        <v>4751.66</v>
      </c>
      <c r="D62" s="47"/>
      <c r="E62" s="47"/>
      <c r="F62" s="47"/>
      <c r="G62" s="46"/>
      <c r="H62" s="47"/>
    </row>
    <row r="63" spans="1:8" ht="14.25">
      <c r="A63" s="65">
        <v>30317</v>
      </c>
      <c r="B63" s="38">
        <v>0.01</v>
      </c>
      <c r="C63" s="250">
        <v>4629.41</v>
      </c>
      <c r="D63" s="47"/>
      <c r="E63" s="47"/>
      <c r="F63" s="47"/>
      <c r="G63" s="46"/>
      <c r="H63" s="47"/>
    </row>
    <row r="64" spans="1:8" ht="14.25">
      <c r="A64" s="65">
        <v>30286</v>
      </c>
      <c r="B64" s="38">
        <v>0.01</v>
      </c>
      <c r="C64" s="250">
        <v>4535.08</v>
      </c>
      <c r="D64" s="47"/>
      <c r="E64" s="47"/>
      <c r="F64" s="47"/>
      <c r="G64" s="46"/>
      <c r="H64" s="47"/>
    </row>
    <row r="65" spans="1:8" ht="14.25">
      <c r="A65" s="65">
        <v>30256</v>
      </c>
      <c r="B65" s="38">
        <v>0.01</v>
      </c>
      <c r="C65" s="250">
        <v>4485.25</v>
      </c>
      <c r="D65" s="38"/>
      <c r="E65" s="38"/>
      <c r="F65" s="38"/>
      <c r="G65" s="44" t="s">
        <v>629</v>
      </c>
      <c r="H65" s="45">
        <v>30260</v>
      </c>
    </row>
    <row r="66" spans="1:8" ht="14.25">
      <c r="A66" s="42"/>
      <c r="B66" s="38"/>
      <c r="C66" s="38"/>
      <c r="D66" s="38"/>
      <c r="E66" s="38"/>
      <c r="F66" s="38"/>
      <c r="G66" s="32"/>
      <c r="H66" s="19"/>
    </row>
    <row r="67" spans="1:8" ht="14.25">
      <c r="A67" s="42"/>
      <c r="B67" s="38"/>
      <c r="C67" s="38"/>
      <c r="D67" s="38"/>
      <c r="E67" s="38"/>
      <c r="F67" s="38"/>
      <c r="G67" s="32"/>
      <c r="H67" s="19"/>
    </row>
    <row r="68" spans="1:8" ht="14.25">
      <c r="A68" s="42"/>
      <c r="B68" s="53" t="s">
        <v>210</v>
      </c>
      <c r="C68" s="38"/>
      <c r="D68" s="38"/>
      <c r="E68" s="38"/>
      <c r="F68" s="38"/>
      <c r="G68" s="32"/>
      <c r="H68" s="19"/>
    </row>
    <row r="69" spans="1:8" ht="14.25">
      <c r="A69" s="42"/>
      <c r="B69" s="52" t="s">
        <v>217</v>
      </c>
      <c r="C69" s="38"/>
      <c r="D69" s="38"/>
      <c r="E69" s="38"/>
      <c r="F69" s="38"/>
      <c r="G69" s="32"/>
      <c r="H69" s="19"/>
    </row>
    <row r="70" spans="1:8" ht="14.25">
      <c r="A70" s="43"/>
      <c r="B70" s="205" t="s">
        <v>645</v>
      </c>
      <c r="G70" s="31"/>
      <c r="H70" s="18"/>
    </row>
    <row r="71" spans="2:6" ht="14.25">
      <c r="B71" s="236"/>
      <c r="C71" s="19"/>
      <c r="D71" s="19"/>
      <c r="E71" s="19"/>
      <c r="F71" s="19"/>
    </row>
    <row r="72" spans="2:6" ht="14.25">
      <c r="B72" s="243" t="s">
        <v>1086</v>
      </c>
      <c r="C72" s="19"/>
      <c r="D72" s="19"/>
      <c r="E72" s="19"/>
      <c r="F72" s="19"/>
    </row>
    <row r="73" spans="2:6" ht="14.25">
      <c r="B73" s="4" t="s">
        <v>572</v>
      </c>
      <c r="C73" s="236"/>
      <c r="D73" s="236"/>
      <c r="E73" s="236"/>
      <c r="F73" s="236"/>
    </row>
    <row r="74" spans="2:6" ht="14.25">
      <c r="B74" t="s">
        <v>644</v>
      </c>
      <c r="C74" s="236"/>
      <c r="D74" s="236"/>
      <c r="E74" s="236"/>
      <c r="F74" s="236"/>
    </row>
    <row r="75" spans="3:6" ht="14.25">
      <c r="C75" s="236"/>
      <c r="D75" s="236"/>
      <c r="E75" s="236"/>
      <c r="F75" s="236"/>
    </row>
    <row r="76" ht="14.25">
      <c r="B76" s="15" t="s">
        <v>1065</v>
      </c>
    </row>
    <row r="77" ht="14.25">
      <c r="B77" t="s">
        <v>628</v>
      </c>
    </row>
    <row r="78" ht="14.25">
      <c r="B78" t="s">
        <v>630</v>
      </c>
    </row>
    <row r="79" ht="14.25">
      <c r="B79" t="s">
        <v>631</v>
      </c>
    </row>
    <row r="80" ht="14.25">
      <c r="B80" t="s">
        <v>632</v>
      </c>
    </row>
    <row r="81" ht="14.25">
      <c r="B81" t="s">
        <v>633</v>
      </c>
    </row>
    <row r="83" ht="14.25">
      <c r="B83" s="15" t="s">
        <v>641</v>
      </c>
    </row>
    <row r="84" ht="14.25">
      <c r="B84" s="74" t="s">
        <v>639</v>
      </c>
    </row>
    <row r="85" ht="14.25">
      <c r="B85" s="74" t="s">
        <v>640</v>
      </c>
    </row>
  </sheetData>
  <sheetProtection/>
  <hyperlinks>
    <hyperlink ref="B73" r:id="rId1" display="http://www.fonds-de-solidarite.fr"/>
  </hyperlinks>
  <printOptions/>
  <pageMargins left="0.7" right="0.7" top="0.75" bottom="0.75" header="0.3" footer="0.3"/>
  <pageSetup horizontalDpi="600" verticalDpi="600" orientation="portrait" paperSize="9" r:id="rId2"/>
  <ignoredErrors>
    <ignoredError sqref="C20" formula="1"/>
  </ignoredErrors>
</worksheet>
</file>

<file path=xl/worksheets/sheet35.xml><?xml version="1.0" encoding="utf-8"?>
<worksheet xmlns="http://schemas.openxmlformats.org/spreadsheetml/2006/main" xmlns:r="http://schemas.openxmlformats.org/officeDocument/2006/relationships">
  <dimension ref="A1:J34"/>
  <sheetViews>
    <sheetView zoomScalePageLayoutView="0" workbookViewId="0" topLeftCell="A1">
      <pane xSplit="1" ySplit="2" topLeftCell="B7" activePane="bottomRight" state="frozen"/>
      <selection pane="topLeft" activeCell="A1" sqref="A1"/>
      <selection pane="topRight" activeCell="B1" sqref="B1"/>
      <selection pane="bottomLeft" activeCell="A2" sqref="A2"/>
      <selection pane="bottomRight" activeCell="A7" sqref="A7:IV7"/>
    </sheetView>
  </sheetViews>
  <sheetFormatPr defaultColWidth="11.421875" defaultRowHeight="15"/>
  <cols>
    <col min="1" max="1" width="11.7109375" style="0" customWidth="1"/>
    <col min="2" max="2" width="11.28125" style="0" customWidth="1"/>
    <col min="6" max="6" width="18.140625" style="0" customWidth="1"/>
    <col min="9" max="9" width="27.7109375" style="0" customWidth="1"/>
    <col min="10" max="10" width="16.8515625" style="0" customWidth="1"/>
  </cols>
  <sheetData>
    <row r="1" spans="1:8" ht="14.25" hidden="1">
      <c r="A1" t="s">
        <v>286</v>
      </c>
      <c r="B1" t="s">
        <v>406</v>
      </c>
      <c r="C1" t="s">
        <v>407</v>
      </c>
      <c r="D1" t="s">
        <v>408</v>
      </c>
      <c r="E1" t="s">
        <v>409</v>
      </c>
      <c r="F1" t="s">
        <v>410</v>
      </c>
      <c r="G1" t="s">
        <v>411</v>
      </c>
      <c r="H1" t="s">
        <v>412</v>
      </c>
    </row>
    <row r="2" spans="1:10" ht="48.75" customHeight="1">
      <c r="A2" s="28" t="s">
        <v>1072</v>
      </c>
      <c r="B2" s="29" t="s">
        <v>82</v>
      </c>
      <c r="C2" s="29" t="s">
        <v>85</v>
      </c>
      <c r="D2" s="29" t="s">
        <v>86</v>
      </c>
      <c r="E2" s="27" t="s">
        <v>377</v>
      </c>
      <c r="F2" s="27" t="s">
        <v>378</v>
      </c>
      <c r="G2" s="29" t="s">
        <v>83</v>
      </c>
      <c r="H2" s="29" t="s">
        <v>84</v>
      </c>
      <c r="I2" s="29" t="s">
        <v>1068</v>
      </c>
      <c r="J2" s="29" t="s">
        <v>1083</v>
      </c>
    </row>
    <row r="3" spans="1:10" ht="14.25">
      <c r="A3" s="24">
        <v>40544</v>
      </c>
      <c r="B3" s="19">
        <v>0.0425</v>
      </c>
      <c r="C3" s="19">
        <v>0.0425</v>
      </c>
      <c r="D3" s="19">
        <v>0.0935</v>
      </c>
      <c r="E3" s="19">
        <v>0.0255</v>
      </c>
      <c r="F3" s="19">
        <v>0.0295</v>
      </c>
      <c r="G3" s="22">
        <v>7604</v>
      </c>
      <c r="H3" s="22">
        <v>15185</v>
      </c>
      <c r="I3" s="20"/>
      <c r="J3" s="18"/>
    </row>
    <row r="4" spans="1:10" ht="14.25">
      <c r="A4" s="24">
        <v>40179</v>
      </c>
      <c r="B4" s="19">
        <v>0.0425</v>
      </c>
      <c r="C4" s="19">
        <v>0.0425</v>
      </c>
      <c r="D4" s="19">
        <v>0.0935</v>
      </c>
      <c r="E4" s="19">
        <v>0.0255</v>
      </c>
      <c r="F4" s="19">
        <v>0.0295</v>
      </c>
      <c r="G4" s="22">
        <v>7491</v>
      </c>
      <c r="H4" s="22">
        <v>14960</v>
      </c>
      <c r="I4" s="20"/>
      <c r="J4" s="18"/>
    </row>
    <row r="5" spans="1:10" ht="14.25">
      <c r="A5" s="24">
        <v>39814</v>
      </c>
      <c r="B5" s="19">
        <v>0.0425</v>
      </c>
      <c r="C5" s="19">
        <v>0.0425</v>
      </c>
      <c r="D5" s="19">
        <v>0.0935</v>
      </c>
      <c r="E5" s="19">
        <v>0.0255</v>
      </c>
      <c r="F5" s="19">
        <v>0.0295</v>
      </c>
      <c r="G5" s="22">
        <v>7461</v>
      </c>
      <c r="H5" s="22">
        <v>14902</v>
      </c>
      <c r="I5" s="20"/>
      <c r="J5" s="18"/>
    </row>
    <row r="6" spans="1:10" ht="14.25">
      <c r="A6" s="24">
        <v>39448</v>
      </c>
      <c r="B6" s="19">
        <v>0.0425</v>
      </c>
      <c r="C6" s="19">
        <v>0.0425</v>
      </c>
      <c r="D6" s="19">
        <v>0.0935</v>
      </c>
      <c r="E6" s="19">
        <v>0.0255</v>
      </c>
      <c r="F6" s="19">
        <v>0.0295</v>
      </c>
      <c r="G6" s="22">
        <v>7250</v>
      </c>
      <c r="H6" s="22">
        <v>14481</v>
      </c>
      <c r="I6" s="20"/>
      <c r="J6" s="18"/>
    </row>
    <row r="7" spans="1:10" ht="15" customHeight="1">
      <c r="A7" s="24">
        <v>39083</v>
      </c>
      <c r="B7" s="19">
        <v>0.0425</v>
      </c>
      <c r="C7" s="19">
        <v>0.0425</v>
      </c>
      <c r="D7" s="19">
        <v>0.0935</v>
      </c>
      <c r="E7" s="19">
        <v>0.0255</v>
      </c>
      <c r="F7" s="19">
        <v>0.0295</v>
      </c>
      <c r="G7" s="22">
        <v>7156</v>
      </c>
      <c r="H7" s="22">
        <v>14295</v>
      </c>
      <c r="I7" s="20"/>
      <c r="J7" s="18"/>
    </row>
    <row r="8" spans="1:10" ht="14.25">
      <c r="A8" s="24">
        <v>38718</v>
      </c>
      <c r="B8" s="19">
        <v>0.0425</v>
      </c>
      <c r="C8" s="19">
        <v>0.0425</v>
      </c>
      <c r="D8" s="19">
        <v>0.0935</v>
      </c>
      <c r="E8" s="19">
        <v>0.0255</v>
      </c>
      <c r="F8" s="19">
        <v>0.0295</v>
      </c>
      <c r="G8" s="22">
        <v>7029</v>
      </c>
      <c r="H8" s="22">
        <v>14042</v>
      </c>
      <c r="I8" s="20"/>
      <c r="J8" s="18"/>
    </row>
    <row r="9" spans="1:10" ht="14.25">
      <c r="A9" s="24">
        <v>38353</v>
      </c>
      <c r="B9" s="19">
        <v>0.0425</v>
      </c>
      <c r="C9" s="19">
        <v>0.0425</v>
      </c>
      <c r="D9" s="19">
        <v>0.0935</v>
      </c>
      <c r="E9" s="19">
        <v>0.0255</v>
      </c>
      <c r="F9" s="19">
        <v>0.0295</v>
      </c>
      <c r="G9" s="22">
        <v>6904</v>
      </c>
      <c r="H9" s="22">
        <v>13793</v>
      </c>
      <c r="I9" s="20"/>
      <c r="J9" s="18"/>
    </row>
    <row r="10" spans="1:10" ht="14.25">
      <c r="A10" s="24">
        <v>37987</v>
      </c>
      <c r="B10" s="19">
        <v>0.0425</v>
      </c>
      <c r="C10" s="19">
        <v>0.0425</v>
      </c>
      <c r="D10" s="19">
        <v>0.0935</v>
      </c>
      <c r="E10" s="19">
        <v>0.0255</v>
      </c>
      <c r="F10" s="19">
        <v>0.0295</v>
      </c>
      <c r="G10" s="22">
        <v>6789</v>
      </c>
      <c r="H10" s="22">
        <v>13563</v>
      </c>
      <c r="I10" s="20"/>
      <c r="J10" s="18"/>
    </row>
    <row r="11" spans="1:10" ht="14.25">
      <c r="A11" s="24">
        <v>37622</v>
      </c>
      <c r="B11" s="19">
        <v>0.0425</v>
      </c>
      <c r="C11" s="19">
        <v>0.0425</v>
      </c>
      <c r="D11" s="19">
        <v>0.0935</v>
      </c>
      <c r="E11" s="19">
        <v>0.0255</v>
      </c>
      <c r="F11" s="19">
        <v>0.0295</v>
      </c>
      <c r="G11" s="22">
        <v>6675</v>
      </c>
      <c r="H11" s="22">
        <v>13337</v>
      </c>
      <c r="I11" s="20"/>
      <c r="J11" s="18"/>
    </row>
    <row r="12" spans="1:10" ht="14.25">
      <c r="A12" s="24">
        <v>37257</v>
      </c>
      <c r="B12" s="19">
        <v>0.0425</v>
      </c>
      <c r="C12" s="19">
        <v>0.0425</v>
      </c>
      <c r="D12" s="19">
        <v>0.0935</v>
      </c>
      <c r="E12" s="19">
        <v>0.0255</v>
      </c>
      <c r="F12" s="19">
        <v>0.0295</v>
      </c>
      <c r="G12" s="22">
        <v>6563</v>
      </c>
      <c r="H12" s="22">
        <v>13113</v>
      </c>
      <c r="I12" s="20"/>
      <c r="J12" s="18"/>
    </row>
    <row r="13" spans="1:10" ht="14.25">
      <c r="A13" s="24">
        <v>36892</v>
      </c>
      <c r="B13" s="19">
        <v>0.0425</v>
      </c>
      <c r="C13" s="19">
        <v>0.0425</v>
      </c>
      <c r="D13" s="19">
        <v>0.0935</v>
      </c>
      <c r="E13" s="19">
        <v>0.0255</v>
      </c>
      <c r="F13" s="19">
        <v>0.0295</v>
      </c>
      <c r="G13" s="25">
        <v>6459.26</v>
      </c>
      <c r="H13" s="25">
        <v>12906.33</v>
      </c>
      <c r="I13" s="20"/>
      <c r="J13" s="18"/>
    </row>
    <row r="14" spans="1:10" ht="14.25">
      <c r="A14" s="24">
        <v>36526</v>
      </c>
      <c r="B14" s="19">
        <v>0.0425</v>
      </c>
      <c r="C14" s="19">
        <v>0.0425</v>
      </c>
      <c r="D14" s="19">
        <v>0.0935</v>
      </c>
      <c r="E14" s="19">
        <v>0.0255</v>
      </c>
      <c r="F14" s="19">
        <v>0.0295</v>
      </c>
      <c r="G14" s="23">
        <v>41781</v>
      </c>
      <c r="H14" s="23">
        <v>83480</v>
      </c>
      <c r="I14" s="20" t="s">
        <v>91</v>
      </c>
      <c r="J14" s="21">
        <v>36525</v>
      </c>
    </row>
    <row r="15" spans="1:10" ht="14.25">
      <c r="A15" s="24">
        <v>36161</v>
      </c>
      <c r="B15" s="19">
        <v>0.0425</v>
      </c>
      <c r="C15" s="19">
        <v>0.0425</v>
      </c>
      <c r="D15" s="19">
        <v>0.0935</v>
      </c>
      <c r="E15" s="19">
        <v>0.0255</v>
      </c>
      <c r="F15" s="19">
        <v>0.0295</v>
      </c>
      <c r="G15" s="23">
        <v>41570</v>
      </c>
      <c r="H15" s="23">
        <v>83060</v>
      </c>
      <c r="I15" s="20" t="s">
        <v>90</v>
      </c>
      <c r="J15" s="21">
        <v>36160</v>
      </c>
    </row>
    <row r="16" spans="1:10" ht="14.25">
      <c r="A16" s="24">
        <v>35796</v>
      </c>
      <c r="B16" s="19">
        <v>0.0425</v>
      </c>
      <c r="C16" s="19">
        <v>0.0425</v>
      </c>
      <c r="D16" s="19">
        <v>0.0935</v>
      </c>
      <c r="E16" s="19">
        <v>0.0255</v>
      </c>
      <c r="F16" s="19">
        <v>0.0295</v>
      </c>
      <c r="G16" s="23">
        <v>41231</v>
      </c>
      <c r="H16" s="23">
        <v>82390</v>
      </c>
      <c r="I16" s="20" t="s">
        <v>89</v>
      </c>
      <c r="J16" s="21">
        <v>35795</v>
      </c>
    </row>
    <row r="17" spans="1:10" ht="14.25">
      <c r="A17" s="24">
        <v>35431</v>
      </c>
      <c r="B17" s="19">
        <v>0.0425</v>
      </c>
      <c r="C17" s="19">
        <v>0.0425</v>
      </c>
      <c r="D17" s="19">
        <v>0.0935</v>
      </c>
      <c r="E17" s="19">
        <v>0.0255</v>
      </c>
      <c r="F17" s="19">
        <v>0.0295</v>
      </c>
      <c r="G17" s="23">
        <v>40780</v>
      </c>
      <c r="H17" s="23">
        <v>81490</v>
      </c>
      <c r="I17" s="20" t="s">
        <v>88</v>
      </c>
      <c r="J17" s="21">
        <v>35241</v>
      </c>
    </row>
    <row r="18" spans="1:10" ht="14.25">
      <c r="A18" s="24">
        <v>35065</v>
      </c>
      <c r="B18" s="19">
        <v>0.0425</v>
      </c>
      <c r="C18" s="19">
        <v>0.0425</v>
      </c>
      <c r="D18" s="19">
        <v>0.0935</v>
      </c>
      <c r="E18" s="19">
        <v>0.0255</v>
      </c>
      <c r="F18" s="19">
        <v>0.0295</v>
      </c>
      <c r="G18" s="23">
        <v>40010</v>
      </c>
      <c r="H18" s="23">
        <v>79970</v>
      </c>
      <c r="I18" s="20"/>
      <c r="J18" s="21"/>
    </row>
    <row r="19" spans="1:10" ht="14.25">
      <c r="A19" s="24">
        <v>34700</v>
      </c>
      <c r="B19" s="19">
        <v>0.0425</v>
      </c>
      <c r="C19" s="19">
        <v>0.0425</v>
      </c>
      <c r="D19" s="19">
        <v>0.0935</v>
      </c>
      <c r="E19" s="19">
        <v>0.0255</v>
      </c>
      <c r="F19" s="19">
        <v>0.0295</v>
      </c>
      <c r="G19" s="345"/>
      <c r="H19" s="345"/>
      <c r="I19" s="20"/>
      <c r="J19" s="21"/>
    </row>
    <row r="20" spans="1:10" ht="14.25">
      <c r="A20" s="24">
        <v>34335</v>
      </c>
      <c r="B20" s="19">
        <v>0.0425</v>
      </c>
      <c r="C20" s="19">
        <v>0.0425</v>
      </c>
      <c r="D20" s="19">
        <v>0.0935</v>
      </c>
      <c r="E20" s="19">
        <v>0.0255</v>
      </c>
      <c r="F20" s="19">
        <v>0.0295</v>
      </c>
      <c r="G20" s="23">
        <v>38750</v>
      </c>
      <c r="H20" s="23">
        <v>77450</v>
      </c>
      <c r="I20" s="20"/>
      <c r="J20" s="21"/>
    </row>
    <row r="21" spans="1:10" ht="14.25">
      <c r="A21" s="24">
        <v>33970</v>
      </c>
      <c r="B21" s="19">
        <v>0.0425</v>
      </c>
      <c r="C21" s="19">
        <v>0.0425</v>
      </c>
      <c r="D21" s="19">
        <v>0.0935</v>
      </c>
      <c r="E21" s="19">
        <v>0.0255</v>
      </c>
      <c r="F21" s="19">
        <v>0.0295</v>
      </c>
      <c r="G21" s="23">
        <v>38020</v>
      </c>
      <c r="H21" s="23">
        <v>76000</v>
      </c>
      <c r="I21" s="20"/>
      <c r="J21" s="21"/>
    </row>
    <row r="22" spans="1:10" ht="14.25">
      <c r="A22" s="24">
        <v>33604</v>
      </c>
      <c r="B22" s="19">
        <v>0.0425</v>
      </c>
      <c r="C22" s="19">
        <v>0.0425</v>
      </c>
      <c r="D22" s="19">
        <v>0.0935</v>
      </c>
      <c r="E22" s="19">
        <v>0.0255</v>
      </c>
      <c r="F22" s="19">
        <v>0.0295</v>
      </c>
      <c r="G22" s="23">
        <v>36980</v>
      </c>
      <c r="H22" s="23">
        <v>73930</v>
      </c>
      <c r="I22" s="20"/>
      <c r="J22" s="21"/>
    </row>
    <row r="23" spans="1:10" ht="14.25">
      <c r="A23" s="24">
        <v>33239</v>
      </c>
      <c r="B23" s="19">
        <v>0.0425</v>
      </c>
      <c r="C23" s="19">
        <v>0.0425</v>
      </c>
      <c r="D23" s="19">
        <v>0.0935</v>
      </c>
      <c r="E23" s="19">
        <v>0.0255</v>
      </c>
      <c r="F23" s="19">
        <v>0.0295</v>
      </c>
      <c r="G23" s="23">
        <v>35900</v>
      </c>
      <c r="H23" s="23">
        <v>71770</v>
      </c>
      <c r="I23" s="20"/>
      <c r="J23" s="21"/>
    </row>
    <row r="24" spans="1:10" ht="14.25">
      <c r="A24" s="24">
        <v>32874</v>
      </c>
      <c r="B24" s="19">
        <v>0.0425</v>
      </c>
      <c r="C24" s="19">
        <v>0.0425</v>
      </c>
      <c r="D24" s="19">
        <v>0.0935</v>
      </c>
      <c r="E24" s="19">
        <v>0.0255</v>
      </c>
      <c r="F24" s="19">
        <v>0.0295</v>
      </c>
      <c r="G24" s="23">
        <v>34780</v>
      </c>
      <c r="H24" s="23">
        <v>69540</v>
      </c>
      <c r="I24" s="20"/>
      <c r="J24" s="21"/>
    </row>
    <row r="25" spans="1:10" ht="14.25">
      <c r="A25" s="24">
        <v>32509</v>
      </c>
      <c r="B25" s="19">
        <v>0.0425</v>
      </c>
      <c r="C25" s="19">
        <v>0.0425</v>
      </c>
      <c r="D25" s="19">
        <v>0.0935</v>
      </c>
      <c r="E25" s="19">
        <v>0.0255</v>
      </c>
      <c r="F25" s="19">
        <v>0.0295</v>
      </c>
      <c r="G25" s="23">
        <v>33660</v>
      </c>
      <c r="H25" s="23">
        <v>67310</v>
      </c>
      <c r="I25" s="20"/>
      <c r="J25" s="21"/>
    </row>
    <row r="26" spans="1:10" ht="14.25">
      <c r="A26" s="24">
        <v>28856</v>
      </c>
      <c r="B26" s="19">
        <v>0.0425</v>
      </c>
      <c r="C26" s="19">
        <v>0.0425</v>
      </c>
      <c r="D26" s="19">
        <v>0.0935</v>
      </c>
      <c r="E26" s="19">
        <v>0.0255</v>
      </c>
      <c r="F26" s="19">
        <v>0.0295</v>
      </c>
      <c r="G26" s="23">
        <v>32800</v>
      </c>
      <c r="H26" s="23">
        <v>65600</v>
      </c>
      <c r="I26" s="20" t="s">
        <v>92</v>
      </c>
      <c r="J26" s="21">
        <v>28854</v>
      </c>
    </row>
    <row r="27" spans="1:10" ht="14.25">
      <c r="A27" s="24">
        <v>25143</v>
      </c>
      <c r="B27" s="19">
        <v>0.0425</v>
      </c>
      <c r="C27" s="19">
        <v>0.0425</v>
      </c>
      <c r="D27" s="19">
        <v>0.0935</v>
      </c>
      <c r="E27" s="19">
        <v>0.0255</v>
      </c>
      <c r="F27" s="19">
        <v>0.0295</v>
      </c>
      <c r="G27" s="23">
        <v>30000</v>
      </c>
      <c r="H27" s="23">
        <v>60000</v>
      </c>
      <c r="I27" s="20" t="s">
        <v>87</v>
      </c>
      <c r="J27" s="21">
        <v>25121</v>
      </c>
    </row>
    <row r="29" spans="2:9" ht="14.25">
      <c r="B29" s="15" t="s">
        <v>1065</v>
      </c>
      <c r="I29" s="20"/>
    </row>
    <row r="30" ht="14.25">
      <c r="B30" t="s">
        <v>93</v>
      </c>
    </row>
    <row r="31" ht="14.25">
      <c r="B31" t="s">
        <v>95</v>
      </c>
    </row>
    <row r="32" ht="14.25">
      <c r="B32" t="s">
        <v>94</v>
      </c>
    </row>
    <row r="33" spans="2:6" ht="14.25">
      <c r="B33" s="36" t="s">
        <v>379</v>
      </c>
      <c r="C33" s="36"/>
      <c r="D33" s="36"/>
      <c r="E33" s="36"/>
      <c r="F33" s="36"/>
    </row>
    <row r="34" ht="14.25">
      <c r="B34" t="s">
        <v>413</v>
      </c>
    </row>
  </sheetData>
  <sheetProtection/>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I22"/>
  <sheetViews>
    <sheetView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B21" sqref="B21"/>
    </sheetView>
  </sheetViews>
  <sheetFormatPr defaultColWidth="11.421875" defaultRowHeight="15" customHeight="1"/>
  <cols>
    <col min="1" max="1" width="11.7109375" style="2" customWidth="1"/>
    <col min="2" max="2" width="11.421875" style="2" customWidth="1"/>
    <col min="3" max="3" width="15.28125" style="2" customWidth="1"/>
    <col min="4" max="4" width="54.57421875" style="2" customWidth="1"/>
    <col min="5" max="5" width="16.8515625" style="2" customWidth="1"/>
    <col min="6" max="16384" width="11.421875" style="2" customWidth="1"/>
  </cols>
  <sheetData>
    <row r="1" spans="1:9" ht="15" customHeight="1" hidden="1">
      <c r="A1" s="105" t="s">
        <v>286</v>
      </c>
      <c r="B1" s="105" t="s">
        <v>560</v>
      </c>
      <c r="C1" s="105" t="s">
        <v>559</v>
      </c>
      <c r="D1" s="362" t="s">
        <v>1068</v>
      </c>
      <c r="E1" s="105"/>
      <c r="F1" s="105"/>
      <c r="G1" s="105"/>
      <c r="H1" s="105"/>
      <c r="I1" s="105"/>
    </row>
    <row r="2" spans="1:9" ht="15" customHeight="1">
      <c r="A2" s="387" t="s">
        <v>1072</v>
      </c>
      <c r="B2" s="399" t="s">
        <v>414</v>
      </c>
      <c r="C2" s="399"/>
      <c r="D2" s="362"/>
      <c r="E2" s="362" t="s">
        <v>1083</v>
      </c>
      <c r="F2" s="362" t="s">
        <v>914</v>
      </c>
      <c r="G2" s="105"/>
      <c r="H2" s="105"/>
      <c r="I2" s="105"/>
    </row>
    <row r="3" spans="1:9" ht="28.5" customHeight="1">
      <c r="A3" s="387"/>
      <c r="B3" s="207" t="s">
        <v>557</v>
      </c>
      <c r="C3" s="207" t="s">
        <v>429</v>
      </c>
      <c r="D3" s="362"/>
      <c r="E3" s="362"/>
      <c r="F3" s="362"/>
      <c r="G3" s="105"/>
      <c r="H3" s="105"/>
      <c r="I3" s="105"/>
    </row>
    <row r="4" spans="1:9" ht="15" customHeight="1">
      <c r="A4" s="89">
        <v>38353</v>
      </c>
      <c r="B4" s="241"/>
      <c r="C4" s="133">
        <v>0.0045</v>
      </c>
      <c r="D4" s="242" t="s">
        <v>558</v>
      </c>
      <c r="E4" s="234">
        <v>38567</v>
      </c>
      <c r="F4" s="151"/>
      <c r="G4" s="105"/>
      <c r="H4" s="105"/>
      <c r="I4" s="105"/>
    </row>
    <row r="5" spans="1:9" ht="15" customHeight="1">
      <c r="A5" s="177">
        <v>33604</v>
      </c>
      <c r="B5" s="133">
        <v>0.0045</v>
      </c>
      <c r="C5" s="133">
        <v>0.0045</v>
      </c>
      <c r="D5" s="100" t="s">
        <v>134</v>
      </c>
      <c r="E5" s="178" t="s">
        <v>124</v>
      </c>
      <c r="F5" s="100"/>
      <c r="G5" s="105"/>
      <c r="H5" s="105"/>
      <c r="I5" s="105"/>
    </row>
    <row r="6" spans="1:9" ht="15" customHeight="1">
      <c r="A6" s="89">
        <v>33239</v>
      </c>
      <c r="B6" s="133">
        <v>0.0055</v>
      </c>
      <c r="C6" s="133">
        <v>0.0055</v>
      </c>
      <c r="D6" s="100" t="s">
        <v>133</v>
      </c>
      <c r="E6" s="179" t="s">
        <v>126</v>
      </c>
      <c r="F6" s="100"/>
      <c r="G6" s="105"/>
      <c r="H6" s="105"/>
      <c r="I6" s="105"/>
    </row>
    <row r="7" spans="1:9" ht="15" customHeight="1">
      <c r="A7" s="89">
        <v>32509</v>
      </c>
      <c r="B7" s="133">
        <v>0.0065</v>
      </c>
      <c r="C7" s="133">
        <v>0.0065</v>
      </c>
      <c r="D7" s="100" t="s">
        <v>122</v>
      </c>
      <c r="E7" s="179" t="s">
        <v>125</v>
      </c>
      <c r="F7" s="100"/>
      <c r="G7" s="105"/>
      <c r="H7" s="105"/>
      <c r="I7" s="105"/>
    </row>
    <row r="8" spans="1:9" ht="15" customHeight="1">
      <c r="A8" s="89">
        <v>32143</v>
      </c>
      <c r="B8" s="133">
        <v>0.0072</v>
      </c>
      <c r="C8" s="133">
        <v>0.0072</v>
      </c>
      <c r="D8" s="100" t="s">
        <v>132</v>
      </c>
      <c r="E8" s="118">
        <v>32143</v>
      </c>
      <c r="F8" s="100"/>
      <c r="G8" s="105"/>
      <c r="H8" s="105"/>
      <c r="I8" s="105"/>
    </row>
    <row r="9" spans="1:9" ht="15" customHeight="1">
      <c r="A9" s="89">
        <v>31413</v>
      </c>
      <c r="B9" s="133">
        <v>0.0077</v>
      </c>
      <c r="C9" s="133">
        <v>0.0077</v>
      </c>
      <c r="D9" s="100" t="s">
        <v>123</v>
      </c>
      <c r="E9" s="179" t="s">
        <v>127</v>
      </c>
      <c r="F9" s="100"/>
      <c r="G9" s="105"/>
      <c r="H9" s="105"/>
      <c r="I9" s="105"/>
    </row>
    <row r="10" spans="1:9" ht="15" customHeight="1">
      <c r="A10" s="89">
        <v>28491</v>
      </c>
      <c r="B10" s="133">
        <v>0.009</v>
      </c>
      <c r="C10" s="133">
        <v>0.009</v>
      </c>
      <c r="D10" s="180" t="s">
        <v>131</v>
      </c>
      <c r="E10" s="179" t="s">
        <v>128</v>
      </c>
      <c r="F10" s="100"/>
      <c r="G10" s="105"/>
      <c r="H10" s="105"/>
      <c r="I10" s="105"/>
    </row>
    <row r="11" spans="1:9" ht="15" customHeight="1">
      <c r="A11" s="65">
        <v>19603</v>
      </c>
      <c r="B11" s="133">
        <v>0.01</v>
      </c>
      <c r="C11" s="133">
        <v>0.01</v>
      </c>
      <c r="D11" s="74" t="s">
        <v>129</v>
      </c>
      <c r="E11" s="118"/>
      <c r="F11" s="105"/>
      <c r="G11" s="105"/>
      <c r="H11" s="105"/>
      <c r="I11" s="105"/>
    </row>
    <row r="12" spans="1:9" ht="15" customHeight="1">
      <c r="A12" s="105"/>
      <c r="B12" s="105"/>
      <c r="C12" s="100"/>
      <c r="D12" s="105"/>
      <c r="E12" s="100"/>
      <c r="F12" s="105"/>
      <c r="G12" s="105"/>
      <c r="H12" s="105"/>
      <c r="I12" s="105"/>
    </row>
    <row r="13" spans="1:9" ht="15" customHeight="1">
      <c r="A13" s="105"/>
      <c r="B13" s="107" t="s">
        <v>1065</v>
      </c>
      <c r="D13" s="105"/>
      <c r="E13" s="105"/>
      <c r="F13" s="105"/>
      <c r="G13" s="105"/>
      <c r="H13" s="105"/>
      <c r="I13" s="105"/>
    </row>
    <row r="14" spans="1:9" ht="15" customHeight="1">
      <c r="A14" s="105"/>
      <c r="B14" s="181" t="s">
        <v>332</v>
      </c>
      <c r="D14" s="105"/>
      <c r="E14" s="105"/>
      <c r="F14" s="105"/>
      <c r="G14" s="105"/>
      <c r="H14" s="105"/>
      <c r="I14" s="105"/>
    </row>
    <row r="15" spans="1:9" ht="15" customHeight="1">
      <c r="A15" s="105"/>
      <c r="D15" s="105"/>
      <c r="E15" s="105"/>
      <c r="F15" s="105"/>
      <c r="G15" s="105"/>
      <c r="H15" s="105"/>
      <c r="I15" s="105"/>
    </row>
    <row r="16" spans="1:9" ht="15" customHeight="1">
      <c r="A16" s="105"/>
      <c r="B16" s="105" t="s">
        <v>130</v>
      </c>
      <c r="D16" s="105"/>
      <c r="E16" s="105"/>
      <c r="F16" s="105"/>
      <c r="G16" s="105"/>
      <c r="H16" s="105"/>
      <c r="I16" s="105"/>
    </row>
    <row r="17" spans="1:9" ht="15" customHeight="1">
      <c r="A17" s="105"/>
      <c r="B17" s="180" t="s">
        <v>121</v>
      </c>
      <c r="D17" s="105"/>
      <c r="E17" s="105"/>
      <c r="F17" s="105"/>
      <c r="G17" s="105"/>
      <c r="H17" s="105"/>
      <c r="I17" s="105"/>
    </row>
    <row r="18" spans="1:9" ht="15" customHeight="1">
      <c r="A18" s="105"/>
      <c r="D18" s="105"/>
      <c r="E18" s="105"/>
      <c r="F18" s="105"/>
      <c r="G18" s="105"/>
      <c r="H18" s="105"/>
      <c r="I18" s="105"/>
    </row>
    <row r="19" spans="1:9" ht="15" customHeight="1">
      <c r="A19" s="105"/>
      <c r="D19" s="105"/>
      <c r="E19" s="105"/>
      <c r="F19" s="105"/>
      <c r="G19" s="105"/>
      <c r="H19" s="105"/>
      <c r="I19" s="105"/>
    </row>
    <row r="20" spans="1:9" ht="15" customHeight="1">
      <c r="A20" s="105"/>
      <c r="B20" s="105"/>
      <c r="C20" s="105"/>
      <c r="D20" s="105"/>
      <c r="E20" s="105"/>
      <c r="F20" s="105"/>
      <c r="G20" s="105"/>
      <c r="H20" s="105"/>
      <c r="I20" s="105"/>
    </row>
    <row r="21" spans="1:9" ht="15" customHeight="1">
      <c r="A21" s="105"/>
      <c r="B21" s="105"/>
      <c r="C21" s="105"/>
      <c r="D21" s="105"/>
      <c r="E21" s="105"/>
      <c r="F21" s="105"/>
      <c r="G21" s="105"/>
      <c r="H21" s="105"/>
      <c r="I21" s="105"/>
    </row>
    <row r="22" spans="1:9" ht="15" customHeight="1">
      <c r="A22" s="105"/>
      <c r="B22" s="105"/>
      <c r="C22" s="105"/>
      <c r="D22" s="105"/>
      <c r="E22" s="105"/>
      <c r="F22" s="105"/>
      <c r="G22" s="105"/>
      <c r="H22" s="105"/>
      <c r="I22" s="105"/>
    </row>
  </sheetData>
  <sheetProtection/>
  <mergeCells count="5">
    <mergeCell ref="F2:F3"/>
    <mergeCell ref="B2:C2"/>
    <mergeCell ref="A2:A3"/>
    <mergeCell ref="D1:D3"/>
    <mergeCell ref="E2:E3"/>
  </mergeCell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G14"/>
  <sheetViews>
    <sheetView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A1" sqref="A1:A16384"/>
    </sheetView>
  </sheetViews>
  <sheetFormatPr defaultColWidth="9.140625" defaultRowHeight="15" customHeight="1"/>
  <cols>
    <col min="1" max="1" width="11.7109375" style="1" customWidth="1"/>
    <col min="2" max="4" width="15.7109375" style="1" customWidth="1"/>
    <col min="5" max="5" width="54.8515625" style="1" customWidth="1"/>
    <col min="6" max="6" width="13.57421875" style="1" customWidth="1"/>
    <col min="7" max="7" width="68.28125" style="1" customWidth="1"/>
    <col min="8" max="16384" width="9.140625" style="1" customWidth="1"/>
  </cols>
  <sheetData>
    <row r="1" spans="1:7" ht="15" customHeight="1" hidden="1">
      <c r="A1" s="117" t="s">
        <v>286</v>
      </c>
      <c r="B1" s="117" t="s">
        <v>922</v>
      </c>
      <c r="C1" s="117" t="s">
        <v>422</v>
      </c>
      <c r="D1" s="117" t="s">
        <v>423</v>
      </c>
      <c r="E1" s="117"/>
      <c r="F1" s="117"/>
      <c r="G1" s="117"/>
    </row>
    <row r="2" spans="1:7" ht="27" customHeight="1">
      <c r="A2" s="390" t="s">
        <v>1072</v>
      </c>
      <c r="B2" s="193" t="s">
        <v>419</v>
      </c>
      <c r="C2" s="390" t="s">
        <v>420</v>
      </c>
      <c r="D2" s="390"/>
      <c r="E2" s="390" t="s">
        <v>1068</v>
      </c>
      <c r="F2" s="390" t="s">
        <v>1083</v>
      </c>
      <c r="G2" s="390" t="s">
        <v>914</v>
      </c>
    </row>
    <row r="3" spans="1:7" ht="20.25" customHeight="1">
      <c r="A3" s="390"/>
      <c r="B3" s="194" t="s">
        <v>239</v>
      </c>
      <c r="C3" s="194" t="s">
        <v>239</v>
      </c>
      <c r="D3" s="194" t="s">
        <v>421</v>
      </c>
      <c r="E3" s="390"/>
      <c r="F3" s="390"/>
      <c r="G3" s="390"/>
    </row>
    <row r="4" spans="1:7" ht="15" customHeight="1">
      <c r="A4" s="89">
        <v>40544</v>
      </c>
      <c r="B4" s="208">
        <v>0.001</v>
      </c>
      <c r="C4" s="208">
        <v>0.004</v>
      </c>
      <c r="D4" s="208">
        <v>0.005</v>
      </c>
      <c r="E4" s="112" t="s">
        <v>425</v>
      </c>
      <c r="F4" s="99">
        <v>40542</v>
      </c>
      <c r="G4" s="131"/>
    </row>
    <row r="5" spans="1:7" ht="15" customHeight="1">
      <c r="A5" s="89">
        <v>33420</v>
      </c>
      <c r="B5" s="208">
        <v>0.001</v>
      </c>
      <c r="C5" s="208">
        <v>0.004</v>
      </c>
      <c r="D5" s="208">
        <v>0.004</v>
      </c>
      <c r="E5" s="134" t="s">
        <v>416</v>
      </c>
      <c r="F5" s="216">
        <v>33446</v>
      </c>
      <c r="G5" s="116"/>
    </row>
    <row r="6" spans="1:7" ht="15" customHeight="1">
      <c r="A6" s="89">
        <v>32509</v>
      </c>
      <c r="B6" s="208">
        <v>0.001</v>
      </c>
      <c r="C6" s="208">
        <v>0.002</v>
      </c>
      <c r="D6" s="209">
        <v>0.002</v>
      </c>
      <c r="E6" s="134" t="s">
        <v>417</v>
      </c>
      <c r="F6" s="216">
        <v>32505</v>
      </c>
      <c r="G6" s="116"/>
    </row>
    <row r="7" spans="1:7" ht="15" customHeight="1">
      <c r="A7" s="89">
        <v>31413</v>
      </c>
      <c r="B7" s="208">
        <v>0.001</v>
      </c>
      <c r="C7" s="208">
        <v>0.0013</v>
      </c>
      <c r="D7" s="209">
        <v>0.0013</v>
      </c>
      <c r="E7" s="134" t="s">
        <v>418</v>
      </c>
      <c r="F7" s="216">
        <v>31412</v>
      </c>
      <c r="G7" s="116" t="s">
        <v>938</v>
      </c>
    </row>
    <row r="8" spans="1:7" ht="15" customHeight="1">
      <c r="A8" s="65">
        <v>28126</v>
      </c>
      <c r="B8" s="208">
        <v>0.001</v>
      </c>
      <c r="C8" s="208"/>
      <c r="D8" s="209"/>
      <c r="E8" s="117" t="s">
        <v>137</v>
      </c>
      <c r="F8" s="117"/>
      <c r="G8" s="116" t="s">
        <v>911</v>
      </c>
    </row>
    <row r="9" spans="1:7" ht="15" customHeight="1">
      <c r="A9" s="117"/>
      <c r="B9" s="117"/>
      <c r="C9" s="117"/>
      <c r="D9" s="117"/>
      <c r="F9" s="116"/>
      <c r="G9" s="117"/>
    </row>
    <row r="10" spans="1:7" ht="15" customHeight="1">
      <c r="A10" s="117"/>
      <c r="B10" s="127" t="s">
        <v>415</v>
      </c>
      <c r="C10" s="215"/>
      <c r="D10" s="117"/>
      <c r="E10" s="117"/>
      <c r="F10" s="117"/>
      <c r="G10" s="117"/>
    </row>
    <row r="11" spans="1:7" ht="15" customHeight="1">
      <c r="A11" s="117"/>
      <c r="B11" s="117" t="s">
        <v>135</v>
      </c>
      <c r="C11" s="117"/>
      <c r="D11" s="117"/>
      <c r="E11" s="117"/>
      <c r="F11" s="117"/>
      <c r="G11" s="117"/>
    </row>
    <row r="12" spans="1:7" ht="15" customHeight="1">
      <c r="A12" s="117"/>
      <c r="B12" s="116" t="s">
        <v>136</v>
      </c>
      <c r="C12" s="116"/>
      <c r="D12" s="117"/>
      <c r="E12" s="117"/>
      <c r="F12" s="117"/>
      <c r="G12" s="117"/>
    </row>
    <row r="13" spans="1:7" ht="15" customHeight="1">
      <c r="A13" s="117"/>
      <c r="B13" s="117" t="s">
        <v>424</v>
      </c>
      <c r="C13" s="117"/>
      <c r="D13" s="117"/>
      <c r="E13" s="117"/>
      <c r="F13" s="117"/>
      <c r="G13" s="117"/>
    </row>
    <row r="14" spans="1:7" ht="15" customHeight="1">
      <c r="A14" s="117"/>
      <c r="B14" s="117"/>
      <c r="C14" s="117"/>
      <c r="D14" s="117"/>
      <c r="E14" s="117"/>
      <c r="F14" s="117"/>
      <c r="G14" s="117"/>
    </row>
  </sheetData>
  <sheetProtection/>
  <mergeCells count="5">
    <mergeCell ref="A2:A3"/>
    <mergeCell ref="F2:F3"/>
    <mergeCell ref="E2:E3"/>
    <mergeCell ref="G2:G3"/>
    <mergeCell ref="C2:D2"/>
  </mergeCell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F23"/>
  <sheetViews>
    <sheetView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A1" sqref="A1:A16384"/>
    </sheetView>
  </sheetViews>
  <sheetFormatPr defaultColWidth="9.140625" defaultRowHeight="15" customHeight="1"/>
  <cols>
    <col min="1" max="1" width="11.7109375" style="105" customWidth="1"/>
    <col min="2" max="2" width="20.28125" style="105" customWidth="1"/>
    <col min="3" max="3" width="17.00390625" style="105" customWidth="1"/>
    <col min="4" max="4" width="26.57421875" style="105" customWidth="1"/>
    <col min="5" max="5" width="17.00390625" style="105" customWidth="1"/>
    <col min="6" max="6" width="48.57421875" style="105" customWidth="1"/>
    <col min="7" max="16384" width="9.140625" style="105" customWidth="1"/>
  </cols>
  <sheetData>
    <row r="1" spans="1:3" ht="14.25" hidden="1">
      <c r="A1" s="105" t="s">
        <v>286</v>
      </c>
      <c r="B1" s="75" t="s">
        <v>908</v>
      </c>
      <c r="C1" s="75" t="s">
        <v>907</v>
      </c>
    </row>
    <row r="2" spans="1:6" ht="15" customHeight="1">
      <c r="A2" s="387" t="s">
        <v>1072</v>
      </c>
      <c r="B2" s="397" t="s">
        <v>647</v>
      </c>
      <c r="C2" s="397"/>
      <c r="D2" s="387" t="s">
        <v>1068</v>
      </c>
      <c r="E2" s="387" t="s">
        <v>1083</v>
      </c>
      <c r="F2" s="387" t="s">
        <v>914</v>
      </c>
    </row>
    <row r="3" spans="1:6" ht="15" customHeight="1">
      <c r="A3" s="387"/>
      <c r="B3" s="230" t="s">
        <v>1087</v>
      </c>
      <c r="C3" s="230" t="s">
        <v>1088</v>
      </c>
      <c r="D3" s="387"/>
      <c r="E3" s="387"/>
      <c r="F3" s="387"/>
    </row>
    <row r="4" spans="1:6" ht="15" customHeight="1">
      <c r="A4" s="65">
        <v>33970</v>
      </c>
      <c r="B4" s="90"/>
      <c r="C4" s="90">
        <v>0.01</v>
      </c>
      <c r="D4" s="116"/>
      <c r="E4" s="116"/>
      <c r="F4" s="116"/>
    </row>
    <row r="5" spans="1:6" ht="15" customHeight="1">
      <c r="A5" s="65">
        <v>33604</v>
      </c>
      <c r="B5" s="90"/>
      <c r="C5" s="90">
        <v>0.012</v>
      </c>
      <c r="D5" s="116"/>
      <c r="E5" s="116"/>
      <c r="F5" s="116"/>
    </row>
    <row r="6" spans="1:6" ht="15" customHeight="1">
      <c r="A6" s="65">
        <v>33239</v>
      </c>
      <c r="B6" s="90"/>
      <c r="C6" s="90">
        <v>0.013000000000000001</v>
      </c>
      <c r="D6" s="116" t="s">
        <v>556</v>
      </c>
      <c r="E6" s="99">
        <v>32898</v>
      </c>
      <c r="F6" s="100" t="s">
        <v>478</v>
      </c>
    </row>
    <row r="7" spans="1:6" ht="15" customHeight="1">
      <c r="A7" s="65">
        <v>32509</v>
      </c>
      <c r="B7" s="90">
        <v>0.017</v>
      </c>
      <c r="C7" s="90"/>
      <c r="D7" s="116"/>
      <c r="E7" s="116"/>
      <c r="F7" s="116"/>
    </row>
    <row r="8" spans="1:6" ht="15" customHeight="1">
      <c r="A8" s="65">
        <v>31413</v>
      </c>
      <c r="B8" s="90">
        <v>0.018000000000000002</v>
      </c>
      <c r="C8" s="90"/>
      <c r="D8" s="116"/>
      <c r="E8" s="116"/>
      <c r="F8" s="116"/>
    </row>
    <row r="9" spans="1:6" ht="15" customHeight="1">
      <c r="A9" s="65">
        <v>31048</v>
      </c>
      <c r="B9" s="90">
        <v>0.017</v>
      </c>
      <c r="C9" s="90"/>
      <c r="D9" s="116"/>
      <c r="E9" s="116"/>
      <c r="F9" s="116"/>
    </row>
    <row r="10" spans="1:6" ht="15" customHeight="1">
      <c r="A10" s="65">
        <v>30682</v>
      </c>
      <c r="B10" s="90">
        <v>0.018000000000000002</v>
      </c>
      <c r="C10" s="90"/>
      <c r="D10" s="116"/>
      <c r="E10" s="116"/>
      <c r="F10" s="116"/>
    </row>
    <row r="11" spans="1:6" ht="15" customHeight="1">
      <c r="A11" s="65">
        <v>30317</v>
      </c>
      <c r="B11" s="90">
        <v>0.017</v>
      </c>
      <c r="C11" s="90"/>
      <c r="D11" s="116"/>
      <c r="E11" s="116"/>
      <c r="F11" s="116"/>
    </row>
    <row r="12" spans="1:6" ht="15" customHeight="1">
      <c r="A12" s="65">
        <v>28856</v>
      </c>
      <c r="B12" s="90">
        <v>0.018000000000000002</v>
      </c>
      <c r="C12" s="90"/>
      <c r="D12" s="116"/>
      <c r="E12" s="116"/>
      <c r="F12" s="116"/>
    </row>
    <row r="13" spans="1:6" ht="15" customHeight="1">
      <c r="A13" s="65">
        <v>28126</v>
      </c>
      <c r="B13" s="90">
        <v>0.017</v>
      </c>
      <c r="C13" s="90"/>
      <c r="D13" s="116"/>
      <c r="E13" s="116"/>
      <c r="F13" s="116"/>
    </row>
    <row r="14" spans="1:5" ht="15" customHeight="1">
      <c r="A14" s="65">
        <v>27760</v>
      </c>
      <c r="B14" s="90">
        <v>0.017</v>
      </c>
      <c r="C14" s="90"/>
      <c r="D14" s="116"/>
      <c r="E14" s="116"/>
    </row>
    <row r="16" ht="15" customHeight="1">
      <c r="B16" s="107" t="s">
        <v>1065</v>
      </c>
    </row>
    <row r="17" ht="15" customHeight="1">
      <c r="B17" s="116" t="s">
        <v>977</v>
      </c>
    </row>
    <row r="18" ht="15" customHeight="1">
      <c r="B18" s="105" t="s">
        <v>479</v>
      </c>
    </row>
    <row r="19" ht="15" customHeight="1">
      <c r="C19" s="105" t="s">
        <v>480</v>
      </c>
    </row>
    <row r="20" ht="15" customHeight="1">
      <c r="C20" s="105" t="s">
        <v>481</v>
      </c>
    </row>
    <row r="21" ht="15" customHeight="1">
      <c r="C21" s="105" t="s">
        <v>482</v>
      </c>
    </row>
    <row r="23" ht="15" customHeight="1">
      <c r="B23" s="105" t="s">
        <v>483</v>
      </c>
    </row>
  </sheetData>
  <sheetProtection/>
  <mergeCells count="5">
    <mergeCell ref="F2:F3"/>
    <mergeCell ref="A2:A3"/>
    <mergeCell ref="B2:C2"/>
    <mergeCell ref="D2:D3"/>
    <mergeCell ref="E2:E3"/>
  </mergeCell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J23"/>
  <sheetViews>
    <sheetView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A7" sqref="A7"/>
    </sheetView>
  </sheetViews>
  <sheetFormatPr defaultColWidth="9.140625" defaultRowHeight="15" customHeight="1"/>
  <cols>
    <col min="1" max="1" width="11.7109375" style="105" customWidth="1"/>
    <col min="2" max="7" width="15.7109375" style="105" customWidth="1"/>
    <col min="8" max="8" width="29.57421875" style="105" customWidth="1"/>
    <col min="9" max="9" width="18.28125" style="105" customWidth="1"/>
    <col min="10" max="10" width="147.00390625" style="105" customWidth="1"/>
    <col min="11" max="16384" width="9.140625" style="105" customWidth="1"/>
  </cols>
  <sheetData>
    <row r="1" spans="1:7" ht="15" customHeight="1" hidden="1">
      <c r="A1" s="105" t="s">
        <v>286</v>
      </c>
      <c r="B1" s="75" t="s">
        <v>926</v>
      </c>
      <c r="C1" s="75" t="s">
        <v>146</v>
      </c>
      <c r="D1" s="75" t="s">
        <v>147</v>
      </c>
      <c r="E1" s="75" t="s">
        <v>554</v>
      </c>
      <c r="F1" s="75" t="s">
        <v>555</v>
      </c>
      <c r="G1" s="75"/>
    </row>
    <row r="2" spans="1:10" ht="15" customHeight="1">
      <c r="A2" s="387" t="s">
        <v>1072</v>
      </c>
      <c r="B2" s="397" t="s">
        <v>426</v>
      </c>
      <c r="C2" s="397"/>
      <c r="D2" s="397"/>
      <c r="E2" s="238"/>
      <c r="F2" s="238"/>
      <c r="G2" s="238"/>
      <c r="H2" s="387" t="s">
        <v>1068</v>
      </c>
      <c r="I2" s="387" t="s">
        <v>1083</v>
      </c>
      <c r="J2" s="88"/>
    </row>
    <row r="3" spans="1:10" ht="78" customHeight="1">
      <c r="A3" s="387"/>
      <c r="B3" s="224" t="s">
        <v>427</v>
      </c>
      <c r="C3" s="224" t="s">
        <v>428</v>
      </c>
      <c r="D3" s="224" t="s">
        <v>429</v>
      </c>
      <c r="E3" s="224" t="s">
        <v>536</v>
      </c>
      <c r="F3" s="224" t="s">
        <v>535</v>
      </c>
      <c r="G3" s="224" t="s">
        <v>534</v>
      </c>
      <c r="H3" s="387"/>
      <c r="I3" s="387"/>
      <c r="J3" s="193" t="s">
        <v>914</v>
      </c>
    </row>
    <row r="4" spans="1:10" ht="15" customHeight="1">
      <c r="A4" s="65">
        <v>40544</v>
      </c>
      <c r="B4" s="188">
        <v>0.0055</v>
      </c>
      <c r="C4" s="188">
        <v>0.0105</v>
      </c>
      <c r="D4" s="188">
        <v>0.016</v>
      </c>
      <c r="E4" s="124">
        <v>0.0055</v>
      </c>
      <c r="F4" s="188">
        <v>0.01</v>
      </c>
      <c r="G4" s="188"/>
      <c r="H4" s="210" t="s">
        <v>149</v>
      </c>
      <c r="I4" s="211">
        <v>38567</v>
      </c>
      <c r="J4" s="212"/>
    </row>
    <row r="5" spans="1:10" ht="15" customHeight="1">
      <c r="A5" s="65">
        <v>38353</v>
      </c>
      <c r="B5" s="188">
        <v>0.0055</v>
      </c>
      <c r="C5" s="188">
        <v>0.016</v>
      </c>
      <c r="D5" s="188">
        <v>0.016</v>
      </c>
      <c r="E5" s="124">
        <v>0.0055</v>
      </c>
      <c r="F5" s="188">
        <v>0.01</v>
      </c>
      <c r="G5" s="188"/>
      <c r="H5" s="100" t="s">
        <v>150</v>
      </c>
      <c r="I5" s="212"/>
      <c r="J5" s="212"/>
    </row>
    <row r="6" spans="1:10" ht="15" customHeight="1">
      <c r="A6" s="65">
        <v>37987</v>
      </c>
      <c r="B6" s="188">
        <v>0.004</v>
      </c>
      <c r="C6" s="124">
        <v>0.015</v>
      </c>
      <c r="D6" s="124">
        <v>0.015</v>
      </c>
      <c r="E6" s="124">
        <v>0.001</v>
      </c>
      <c r="F6" s="188">
        <v>0.01</v>
      </c>
      <c r="G6" s="188"/>
      <c r="H6" s="212"/>
      <c r="I6" s="212"/>
      <c r="J6" s="212"/>
    </row>
    <row r="7" spans="1:10" ht="15" customHeight="1">
      <c r="A7" s="65">
        <v>33970</v>
      </c>
      <c r="B7" s="124">
        <v>0.0015</v>
      </c>
      <c r="C7" s="124">
        <v>0.015</v>
      </c>
      <c r="D7" s="124">
        <v>0.015</v>
      </c>
      <c r="E7" s="124">
        <v>0.001</v>
      </c>
      <c r="F7" s="124"/>
      <c r="G7" s="124">
        <v>0.004</v>
      </c>
      <c r="H7" s="100" t="s">
        <v>141</v>
      </c>
      <c r="I7" s="110">
        <v>33999</v>
      </c>
      <c r="J7" s="100" t="s">
        <v>947</v>
      </c>
    </row>
    <row r="8" spans="1:10" ht="15" customHeight="1">
      <c r="A8" s="65">
        <v>33604</v>
      </c>
      <c r="B8" s="124">
        <v>0.0015</v>
      </c>
      <c r="C8" s="124">
        <v>0.013999999999999999</v>
      </c>
      <c r="D8" s="124">
        <v>0.013999999999999999</v>
      </c>
      <c r="E8" s="124"/>
      <c r="F8" s="124"/>
      <c r="G8" s="124">
        <v>0.003</v>
      </c>
      <c r="H8" s="100" t="s">
        <v>142</v>
      </c>
      <c r="I8" s="110">
        <v>33607</v>
      </c>
      <c r="J8" s="100" t="s">
        <v>944</v>
      </c>
    </row>
    <row r="9" spans="1:10" ht="15" customHeight="1">
      <c r="A9" s="65">
        <v>31778</v>
      </c>
      <c r="B9" s="124"/>
      <c r="C9" s="124">
        <v>0.012</v>
      </c>
      <c r="D9" s="124">
        <v>0.012</v>
      </c>
      <c r="E9" s="124"/>
      <c r="F9" s="124"/>
      <c r="G9" s="124">
        <v>0.003</v>
      </c>
      <c r="H9" s="100" t="s">
        <v>143</v>
      </c>
      <c r="I9" s="110">
        <v>31989</v>
      </c>
      <c r="J9" s="100" t="s">
        <v>934</v>
      </c>
    </row>
    <row r="10" spans="1:10" ht="15" customHeight="1">
      <c r="A10" s="65">
        <v>28491</v>
      </c>
      <c r="B10" s="124"/>
      <c r="C10" s="124">
        <v>0.011</v>
      </c>
      <c r="D10" s="124">
        <v>0.011</v>
      </c>
      <c r="E10" s="124"/>
      <c r="F10" s="124"/>
      <c r="G10" s="124">
        <v>0.002</v>
      </c>
      <c r="H10" s="100" t="s">
        <v>131</v>
      </c>
      <c r="I10" s="110">
        <v>28664</v>
      </c>
      <c r="J10" s="100" t="s">
        <v>959</v>
      </c>
    </row>
    <row r="11" spans="1:9" ht="15" customHeight="1">
      <c r="A11" s="65">
        <v>27760</v>
      </c>
      <c r="B11" s="124"/>
      <c r="C11" s="124">
        <v>0.01</v>
      </c>
      <c r="D11" s="124">
        <v>0.01</v>
      </c>
      <c r="E11" s="124"/>
      <c r="F11" s="124"/>
      <c r="G11" s="124"/>
      <c r="H11" s="100" t="s">
        <v>144</v>
      </c>
      <c r="I11" s="110">
        <v>27759</v>
      </c>
    </row>
    <row r="12" spans="1:9" ht="15" customHeight="1">
      <c r="A12" s="135">
        <v>26299</v>
      </c>
      <c r="B12" s="179"/>
      <c r="C12" s="124">
        <v>0.008</v>
      </c>
      <c r="D12" s="124">
        <v>0.008</v>
      </c>
      <c r="E12" s="124"/>
      <c r="F12" s="124"/>
      <c r="G12" s="124"/>
      <c r="H12" s="105" t="s">
        <v>145</v>
      </c>
      <c r="I12" s="118">
        <v>26131</v>
      </c>
    </row>
    <row r="14" spans="2:3" ht="15" customHeight="1">
      <c r="B14" s="213" t="s">
        <v>140</v>
      </c>
      <c r="C14" s="213"/>
    </row>
    <row r="15" ht="15" customHeight="1">
      <c r="B15" s="105" t="s">
        <v>151</v>
      </c>
    </row>
    <row r="17" spans="2:3" ht="15" customHeight="1">
      <c r="B17" s="107" t="s">
        <v>1084</v>
      </c>
      <c r="C17" s="214"/>
    </row>
    <row r="18" ht="15" customHeight="1">
      <c r="B18" s="105" t="s">
        <v>148</v>
      </c>
    </row>
    <row r="20" ht="15" customHeight="1">
      <c r="B20" s="107"/>
    </row>
    <row r="21" spans="2:8" ht="15" customHeight="1">
      <c r="B21" s="100"/>
      <c r="C21" s="100"/>
      <c r="D21" s="100"/>
      <c r="E21" s="100"/>
      <c r="F21" s="100"/>
      <c r="G21" s="100"/>
      <c r="H21" s="100"/>
    </row>
    <row r="22" spans="2:8" ht="15" customHeight="1">
      <c r="B22" s="100"/>
      <c r="C22" s="100"/>
      <c r="D22" s="100"/>
      <c r="E22" s="100"/>
      <c r="F22" s="100"/>
      <c r="G22" s="100"/>
      <c r="H22" s="100"/>
    </row>
    <row r="23" spans="2:8" ht="15" customHeight="1">
      <c r="B23" s="100"/>
      <c r="C23" s="100"/>
      <c r="D23" s="100"/>
      <c r="E23" s="100"/>
      <c r="F23" s="100"/>
      <c r="G23" s="100"/>
      <c r="H23" s="100"/>
    </row>
  </sheetData>
  <sheetProtection/>
  <mergeCells count="4">
    <mergeCell ref="B2:D2"/>
    <mergeCell ref="H2:H3"/>
    <mergeCell ref="I2:I3"/>
    <mergeCell ref="A2:A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19"/>
  <sheetViews>
    <sheetView zoomScalePageLayoutView="0" workbookViewId="0" topLeftCell="A2">
      <pane xSplit="1" ySplit="1" topLeftCell="B84" activePane="bottomRight" state="frozen"/>
      <selection pane="topLeft" activeCell="A2" sqref="A2"/>
      <selection pane="topRight" activeCell="B2" sqref="B2"/>
      <selection pane="bottomLeft" activeCell="A3" sqref="A3"/>
      <selection pane="bottomRight" activeCell="A116" sqref="A116:IV116"/>
    </sheetView>
  </sheetViews>
  <sheetFormatPr defaultColWidth="11.421875" defaultRowHeight="12.75" customHeight="1"/>
  <cols>
    <col min="1" max="1" width="11.7109375" style="314" customWidth="1"/>
    <col min="2" max="2" width="12.00390625" style="314" customWidth="1"/>
    <col min="3" max="3" width="10.00390625" style="314" customWidth="1"/>
    <col min="4" max="4" width="15.140625" style="314" customWidth="1"/>
    <col min="5" max="5" width="31.00390625" style="318" customWidth="1"/>
    <col min="6" max="6" width="13.7109375" style="318" customWidth="1"/>
    <col min="7" max="7" width="255.7109375" style="314" customWidth="1"/>
    <col min="8" max="16384" width="11.421875" style="314" customWidth="1"/>
  </cols>
  <sheetData>
    <row r="1" spans="1:7" ht="14.25" hidden="1">
      <c r="A1" s="83" t="s">
        <v>286</v>
      </c>
      <c r="B1" s="83" t="s">
        <v>655</v>
      </c>
      <c r="C1" s="83" t="s">
        <v>656</v>
      </c>
      <c r="D1" s="83" t="s">
        <v>657</v>
      </c>
      <c r="E1" s="299"/>
      <c r="F1" s="299"/>
      <c r="G1" s="301"/>
    </row>
    <row r="2" spans="1:7" ht="42.75">
      <c r="A2" s="278" t="s">
        <v>1072</v>
      </c>
      <c r="B2" s="280" t="s">
        <v>658</v>
      </c>
      <c r="C2" s="280" t="s">
        <v>659</v>
      </c>
      <c r="D2" s="280" t="s">
        <v>660</v>
      </c>
      <c r="E2" s="280" t="s">
        <v>1068</v>
      </c>
      <c r="F2" s="280" t="s">
        <v>1013</v>
      </c>
      <c r="G2" s="278" t="s">
        <v>914</v>
      </c>
    </row>
    <row r="3" spans="1:7" ht="14.25">
      <c r="A3" s="281">
        <v>40909</v>
      </c>
      <c r="B3" s="282">
        <v>9.22</v>
      </c>
      <c r="C3" s="283">
        <v>151.67</v>
      </c>
      <c r="D3" s="282">
        <f>B3*C3</f>
        <v>1398.3974</v>
      </c>
      <c r="E3" s="284" t="s">
        <v>661</v>
      </c>
      <c r="F3" s="285">
        <v>40900</v>
      </c>
      <c r="G3" s="286"/>
    </row>
    <row r="4" spans="1:7" ht="14.25">
      <c r="A4" s="287">
        <v>40878</v>
      </c>
      <c r="B4" s="282">
        <v>9.19</v>
      </c>
      <c r="C4" s="283">
        <v>151.67</v>
      </c>
      <c r="D4" s="282">
        <f aca="true" t="shared" si="0" ref="D4:D67">B4*C4</f>
        <v>1393.8473</v>
      </c>
      <c r="E4" s="284" t="s">
        <v>662</v>
      </c>
      <c r="F4" s="285">
        <v>40877</v>
      </c>
      <c r="G4" s="286"/>
    </row>
    <row r="5" spans="1:7" ht="14.25">
      <c r="A5" s="287">
        <v>40544</v>
      </c>
      <c r="B5" s="282">
        <v>9</v>
      </c>
      <c r="C5" s="283">
        <v>151.67</v>
      </c>
      <c r="D5" s="282">
        <f t="shared" si="0"/>
        <v>1365.03</v>
      </c>
      <c r="E5" s="284" t="s">
        <v>663</v>
      </c>
      <c r="F5" s="285">
        <v>40530</v>
      </c>
      <c r="G5" s="288"/>
    </row>
    <row r="6" spans="1:7" ht="14.25">
      <c r="A6" s="287">
        <v>40179</v>
      </c>
      <c r="B6" s="282">
        <v>8.86</v>
      </c>
      <c r="C6" s="283">
        <v>151.67</v>
      </c>
      <c r="D6" s="282">
        <f t="shared" si="0"/>
        <v>1343.7961999999998</v>
      </c>
      <c r="E6" s="284" t="s">
        <v>664</v>
      </c>
      <c r="F6" s="289">
        <v>40166</v>
      </c>
      <c r="G6" s="288"/>
    </row>
    <row r="7" spans="1:7" ht="14.25">
      <c r="A7" s="287">
        <v>39995</v>
      </c>
      <c r="B7" s="282">
        <v>8.82</v>
      </c>
      <c r="C7" s="283">
        <v>151.67</v>
      </c>
      <c r="D7" s="282">
        <f t="shared" si="0"/>
        <v>1337.7294</v>
      </c>
      <c r="E7" s="284" t="s">
        <v>665</v>
      </c>
      <c r="F7" s="290">
        <v>39990</v>
      </c>
      <c r="G7" s="288"/>
    </row>
    <row r="8" spans="1:7" ht="14.25">
      <c r="A8" s="287">
        <v>39630</v>
      </c>
      <c r="B8" s="282">
        <v>8.71</v>
      </c>
      <c r="C8" s="283">
        <v>151.67</v>
      </c>
      <c r="D8" s="282">
        <f t="shared" si="0"/>
        <v>1321.0457000000001</v>
      </c>
      <c r="E8" s="284" t="s">
        <v>666</v>
      </c>
      <c r="F8" s="290">
        <v>39627</v>
      </c>
      <c r="G8" s="288"/>
    </row>
    <row r="9" spans="1:7" ht="14.25">
      <c r="A9" s="287">
        <v>39569</v>
      </c>
      <c r="B9" s="282">
        <v>8.63</v>
      </c>
      <c r="C9" s="283">
        <v>151.67</v>
      </c>
      <c r="D9" s="282">
        <f t="shared" si="0"/>
        <v>1308.9121</v>
      </c>
      <c r="E9" s="284" t="s">
        <v>667</v>
      </c>
      <c r="F9" s="290">
        <v>39567</v>
      </c>
      <c r="G9" s="288"/>
    </row>
    <row r="10" spans="1:7" ht="14.25">
      <c r="A10" s="287">
        <v>39264</v>
      </c>
      <c r="B10" s="291">
        <v>8.44</v>
      </c>
      <c r="C10" s="283">
        <v>151.67</v>
      </c>
      <c r="D10" s="282">
        <f t="shared" si="0"/>
        <v>1280.0947999999999</v>
      </c>
      <c r="E10" s="284" t="s">
        <v>668</v>
      </c>
      <c r="F10" s="292">
        <v>39262</v>
      </c>
      <c r="G10" s="288"/>
    </row>
    <row r="11" spans="1:7" ht="14.25">
      <c r="A11" s="287">
        <v>38899</v>
      </c>
      <c r="B11" s="291">
        <v>8.27</v>
      </c>
      <c r="C11" s="283">
        <v>151.67</v>
      </c>
      <c r="D11" s="282">
        <f t="shared" si="0"/>
        <v>1254.3108999999997</v>
      </c>
      <c r="E11" s="284" t="s">
        <v>669</v>
      </c>
      <c r="F11" s="292">
        <v>38898</v>
      </c>
      <c r="G11" s="288"/>
    </row>
    <row r="12" spans="1:7" ht="14.25">
      <c r="A12" s="287">
        <v>38534</v>
      </c>
      <c r="B12" s="291">
        <v>8.03</v>
      </c>
      <c r="C12" s="283">
        <v>151.67</v>
      </c>
      <c r="D12" s="282">
        <f t="shared" si="0"/>
        <v>1217.9100999999998</v>
      </c>
      <c r="E12" s="284" t="s">
        <v>670</v>
      </c>
      <c r="F12" s="292">
        <v>38533</v>
      </c>
      <c r="G12" s="288"/>
    </row>
    <row r="13" spans="1:7" ht="14.25">
      <c r="A13" s="287">
        <v>38169</v>
      </c>
      <c r="B13" s="291">
        <v>7.61</v>
      </c>
      <c r="C13" s="283">
        <v>151.67</v>
      </c>
      <c r="D13" s="282">
        <f t="shared" si="0"/>
        <v>1154.2087</v>
      </c>
      <c r="E13" s="284" t="s">
        <v>671</v>
      </c>
      <c r="F13" s="292">
        <v>38170</v>
      </c>
      <c r="G13" s="288"/>
    </row>
    <row r="14" spans="1:7" ht="14.25">
      <c r="A14" s="287">
        <v>37803</v>
      </c>
      <c r="B14" s="291">
        <v>7.19</v>
      </c>
      <c r="C14" s="283">
        <v>151.67</v>
      </c>
      <c r="D14" s="282">
        <f t="shared" si="0"/>
        <v>1090.5073</v>
      </c>
      <c r="E14" s="284" t="s">
        <v>672</v>
      </c>
      <c r="F14" s="292">
        <v>37800</v>
      </c>
      <c r="G14" s="288"/>
    </row>
    <row r="15" spans="1:7" ht="14.25">
      <c r="A15" s="287">
        <v>37438</v>
      </c>
      <c r="B15" s="291">
        <v>6.83</v>
      </c>
      <c r="C15" s="283">
        <v>151.67</v>
      </c>
      <c r="D15" s="282">
        <f t="shared" si="0"/>
        <v>1035.9061</v>
      </c>
      <c r="E15" s="284" t="s">
        <v>673</v>
      </c>
      <c r="F15" s="292">
        <v>37435</v>
      </c>
      <c r="G15" s="288"/>
    </row>
    <row r="16" spans="1:7" ht="14.25">
      <c r="A16" s="287">
        <v>37257</v>
      </c>
      <c r="B16" s="291">
        <v>6.67</v>
      </c>
      <c r="C16" s="283">
        <v>151.67</v>
      </c>
      <c r="D16" s="282">
        <f t="shared" si="0"/>
        <v>1011.6388999999999</v>
      </c>
      <c r="E16" s="284" t="s">
        <v>674</v>
      </c>
      <c r="F16" s="292">
        <v>37071</v>
      </c>
      <c r="G16" s="288"/>
    </row>
    <row r="17" spans="1:7" ht="14.25">
      <c r="A17" s="293">
        <v>37073</v>
      </c>
      <c r="B17" s="294">
        <v>43.72</v>
      </c>
      <c r="C17" s="283">
        <v>151.67</v>
      </c>
      <c r="D17" s="294">
        <f t="shared" si="0"/>
        <v>6631.0124</v>
      </c>
      <c r="E17" s="284" t="s">
        <v>674</v>
      </c>
      <c r="F17" s="292">
        <v>37071</v>
      </c>
      <c r="G17" s="79"/>
    </row>
    <row r="18" spans="1:7" ht="14.25">
      <c r="A18" s="293">
        <v>36708</v>
      </c>
      <c r="B18" s="294">
        <v>42.02</v>
      </c>
      <c r="C18" s="130">
        <v>169</v>
      </c>
      <c r="D18" s="294">
        <f t="shared" si="0"/>
        <v>7101.38</v>
      </c>
      <c r="E18" s="79" t="s">
        <v>675</v>
      </c>
      <c r="F18" s="292">
        <v>36707</v>
      </c>
      <c r="G18" s="79" t="s">
        <v>676</v>
      </c>
    </row>
    <row r="19" spans="1:7" ht="14.25">
      <c r="A19" s="293">
        <v>36342</v>
      </c>
      <c r="B19" s="294">
        <v>40.72</v>
      </c>
      <c r="C19" s="130">
        <v>169</v>
      </c>
      <c r="D19" s="294">
        <f t="shared" si="0"/>
        <v>6881.679999999999</v>
      </c>
      <c r="E19" s="79" t="s">
        <v>677</v>
      </c>
      <c r="F19" s="67">
        <v>36343</v>
      </c>
      <c r="G19" s="79"/>
    </row>
    <row r="20" spans="1:7" ht="14.25">
      <c r="A20" s="293">
        <v>35977</v>
      </c>
      <c r="B20" s="294">
        <v>40.22</v>
      </c>
      <c r="C20" s="130">
        <v>169</v>
      </c>
      <c r="D20" s="294">
        <f t="shared" si="0"/>
        <v>6797.179999999999</v>
      </c>
      <c r="E20" s="79" t="s">
        <v>678</v>
      </c>
      <c r="F20" s="67">
        <v>35972</v>
      </c>
      <c r="G20" s="79"/>
    </row>
    <row r="21" spans="1:7" ht="14.25">
      <c r="A21" s="293">
        <v>35612</v>
      </c>
      <c r="B21" s="294">
        <v>39.43</v>
      </c>
      <c r="C21" s="130">
        <v>169</v>
      </c>
      <c r="D21" s="294">
        <f t="shared" si="0"/>
        <v>6663.67</v>
      </c>
      <c r="E21" s="79" t="s">
        <v>679</v>
      </c>
      <c r="F21" s="67">
        <v>35608</v>
      </c>
      <c r="G21" s="79"/>
    </row>
    <row r="22" spans="1:7" ht="14.25">
      <c r="A22" s="293">
        <v>35247</v>
      </c>
      <c r="B22" s="294">
        <v>37.91</v>
      </c>
      <c r="C22" s="130">
        <v>169</v>
      </c>
      <c r="D22" s="294">
        <f t="shared" si="0"/>
        <v>6406.789999999999</v>
      </c>
      <c r="E22" s="79" t="s">
        <v>680</v>
      </c>
      <c r="F22" s="67">
        <v>35244</v>
      </c>
      <c r="G22" s="79"/>
    </row>
    <row r="23" spans="1:7" ht="14.25">
      <c r="A23" s="293">
        <v>35186</v>
      </c>
      <c r="B23" s="294">
        <v>37.72</v>
      </c>
      <c r="C23" s="130">
        <v>169</v>
      </c>
      <c r="D23" s="294">
        <f t="shared" si="0"/>
        <v>6374.679999999999</v>
      </c>
      <c r="E23" s="79" t="s">
        <v>681</v>
      </c>
      <c r="F23" s="93">
        <v>35055</v>
      </c>
      <c r="G23" s="79"/>
    </row>
    <row r="24" spans="1:7" ht="14.25">
      <c r="A24" s="293">
        <v>34881</v>
      </c>
      <c r="B24" s="294">
        <v>36.98</v>
      </c>
      <c r="C24" s="130">
        <v>169</v>
      </c>
      <c r="D24" s="294">
        <f t="shared" si="0"/>
        <v>6249.62</v>
      </c>
      <c r="E24" s="295" t="s">
        <v>682</v>
      </c>
      <c r="F24" s="67">
        <v>34880</v>
      </c>
      <c r="G24" s="79"/>
    </row>
    <row r="25" spans="1:7" ht="14.25">
      <c r="A25" s="293">
        <v>34516</v>
      </c>
      <c r="B25" s="294">
        <v>35.56</v>
      </c>
      <c r="C25" s="130">
        <v>169</v>
      </c>
      <c r="D25" s="294">
        <f t="shared" si="0"/>
        <v>6009.64</v>
      </c>
      <c r="E25" s="79" t="s">
        <v>683</v>
      </c>
      <c r="F25" s="67">
        <v>34516</v>
      </c>
      <c r="G25" s="79" t="s">
        <v>684</v>
      </c>
    </row>
    <row r="26" spans="1:7" ht="14.25">
      <c r="A26" s="293">
        <v>34151</v>
      </c>
      <c r="B26" s="294">
        <v>34.83</v>
      </c>
      <c r="C26" s="130">
        <v>169</v>
      </c>
      <c r="D26" s="294">
        <f t="shared" si="0"/>
        <v>5886.2699999999995</v>
      </c>
      <c r="E26" s="79" t="s">
        <v>685</v>
      </c>
      <c r="F26" s="67">
        <v>34156</v>
      </c>
      <c r="G26" s="79"/>
    </row>
    <row r="27" spans="1:7" ht="14.25">
      <c r="A27" s="293">
        <v>33786</v>
      </c>
      <c r="B27" s="294">
        <v>34.06</v>
      </c>
      <c r="C27" s="130">
        <v>169</v>
      </c>
      <c r="D27" s="294">
        <f t="shared" si="0"/>
        <v>5756.14</v>
      </c>
      <c r="E27" s="79" t="s">
        <v>686</v>
      </c>
      <c r="F27" s="67">
        <v>33788</v>
      </c>
      <c r="G27" s="79"/>
    </row>
    <row r="28" spans="1:7" ht="14.25">
      <c r="A28" s="293">
        <v>33664</v>
      </c>
      <c r="B28" s="294">
        <v>33.31</v>
      </c>
      <c r="C28" s="130">
        <v>169</v>
      </c>
      <c r="D28" s="294">
        <f t="shared" si="0"/>
        <v>5629.39</v>
      </c>
      <c r="E28" s="79" t="s">
        <v>687</v>
      </c>
      <c r="F28" s="67">
        <v>33662</v>
      </c>
      <c r="G28" s="79"/>
    </row>
    <row r="29" spans="1:7" ht="14.25">
      <c r="A29" s="293">
        <v>33420</v>
      </c>
      <c r="B29" s="294">
        <v>32.66</v>
      </c>
      <c r="C29" s="130">
        <v>169</v>
      </c>
      <c r="D29" s="294">
        <f t="shared" si="0"/>
        <v>5519.539999999999</v>
      </c>
      <c r="E29" s="79" t="s">
        <v>688</v>
      </c>
      <c r="F29" s="67">
        <v>33418</v>
      </c>
      <c r="G29" s="79"/>
    </row>
    <row r="30" spans="1:7" ht="14.25">
      <c r="A30" s="293">
        <v>33208</v>
      </c>
      <c r="B30" s="294">
        <v>31.94</v>
      </c>
      <c r="C30" s="130">
        <v>169</v>
      </c>
      <c r="D30" s="294">
        <f t="shared" si="0"/>
        <v>5397.860000000001</v>
      </c>
      <c r="E30" s="79" t="s">
        <v>689</v>
      </c>
      <c r="F30" s="67">
        <v>33207</v>
      </c>
      <c r="G30" s="79"/>
    </row>
    <row r="31" spans="1:7" ht="14.25">
      <c r="A31" s="293">
        <v>33055</v>
      </c>
      <c r="B31" s="294">
        <v>31.28</v>
      </c>
      <c r="C31" s="130">
        <v>169</v>
      </c>
      <c r="D31" s="294">
        <f t="shared" si="0"/>
        <v>5286.320000000001</v>
      </c>
      <c r="E31" s="79" t="s">
        <v>690</v>
      </c>
      <c r="F31" s="67">
        <v>33054</v>
      </c>
      <c r="G31" s="79"/>
    </row>
    <row r="32" spans="1:7" ht="14.25">
      <c r="A32" s="293">
        <v>32964</v>
      </c>
      <c r="B32" s="294">
        <v>30.51</v>
      </c>
      <c r="C32" s="130">
        <v>169</v>
      </c>
      <c r="D32" s="294">
        <f t="shared" si="0"/>
        <v>5156.1900000000005</v>
      </c>
      <c r="E32" s="79" t="s">
        <v>691</v>
      </c>
      <c r="F32" s="67">
        <v>32963</v>
      </c>
      <c r="G32" s="79"/>
    </row>
    <row r="33" spans="1:7" ht="14.25">
      <c r="A33" s="293">
        <v>32690</v>
      </c>
      <c r="B33" s="294">
        <v>29.91</v>
      </c>
      <c r="C33" s="130">
        <v>169</v>
      </c>
      <c r="D33" s="294">
        <f t="shared" si="0"/>
        <v>5054.79</v>
      </c>
      <c r="E33" s="79" t="s">
        <v>692</v>
      </c>
      <c r="F33" s="67">
        <v>32690</v>
      </c>
      <c r="G33" s="79"/>
    </row>
    <row r="34" spans="1:7" ht="14.25">
      <c r="A34" s="293">
        <v>32568</v>
      </c>
      <c r="B34" s="294">
        <v>29.36</v>
      </c>
      <c r="C34" s="130">
        <v>169</v>
      </c>
      <c r="D34" s="294">
        <f t="shared" si="0"/>
        <v>4961.84</v>
      </c>
      <c r="E34" s="79" t="s">
        <v>693</v>
      </c>
      <c r="F34" s="67">
        <v>32568</v>
      </c>
      <c r="G34" s="79"/>
    </row>
    <row r="35" spans="1:7" ht="14.25">
      <c r="A35" s="293">
        <v>32325</v>
      </c>
      <c r="B35" s="294">
        <v>28.76</v>
      </c>
      <c r="C35" s="130">
        <v>169</v>
      </c>
      <c r="D35" s="294">
        <f t="shared" si="0"/>
        <v>4860.4400000000005</v>
      </c>
      <c r="E35" s="79" t="s">
        <v>694</v>
      </c>
      <c r="F35" s="67">
        <v>32325</v>
      </c>
      <c r="G35" s="79"/>
    </row>
    <row r="36" spans="1:7" ht="14.25">
      <c r="A36" s="293">
        <v>32295</v>
      </c>
      <c r="B36" s="294">
        <v>28.48</v>
      </c>
      <c r="C36" s="130">
        <v>169</v>
      </c>
      <c r="D36" s="294">
        <f t="shared" si="0"/>
        <v>4813.12</v>
      </c>
      <c r="E36" s="79" t="s">
        <v>695</v>
      </c>
      <c r="F36" s="93">
        <v>32294</v>
      </c>
      <c r="G36" s="79"/>
    </row>
    <row r="37" spans="1:7" ht="14.25">
      <c r="A37" s="293">
        <v>31959</v>
      </c>
      <c r="B37" s="294">
        <v>27.84</v>
      </c>
      <c r="C37" s="130">
        <v>169</v>
      </c>
      <c r="D37" s="294">
        <f t="shared" si="0"/>
        <v>4704.96</v>
      </c>
      <c r="E37" s="79" t="s">
        <v>696</v>
      </c>
      <c r="F37" s="285">
        <v>31962</v>
      </c>
      <c r="G37" s="79"/>
    </row>
    <row r="38" spans="1:7" ht="14.25">
      <c r="A38" s="293">
        <v>31837</v>
      </c>
      <c r="B38" s="294">
        <v>27.57</v>
      </c>
      <c r="C38" s="130">
        <v>169</v>
      </c>
      <c r="D38" s="294">
        <f t="shared" si="0"/>
        <v>4659.33</v>
      </c>
      <c r="E38" s="79" t="s">
        <v>697</v>
      </c>
      <c r="F38" s="285">
        <v>31836</v>
      </c>
      <c r="G38" s="79"/>
    </row>
    <row r="39" spans="1:7" ht="14.25">
      <c r="A39" s="293">
        <v>31600</v>
      </c>
      <c r="B39" s="294">
        <v>26.92</v>
      </c>
      <c r="C39" s="130">
        <v>169</v>
      </c>
      <c r="D39" s="294">
        <f t="shared" si="0"/>
        <v>4549.4800000000005</v>
      </c>
      <c r="E39" s="79" t="s">
        <v>698</v>
      </c>
      <c r="F39" s="285">
        <v>31601</v>
      </c>
      <c r="G39" s="79"/>
    </row>
    <row r="40" spans="1:7" ht="14.25">
      <c r="A40" s="293">
        <v>31564</v>
      </c>
      <c r="B40" s="294">
        <v>26.59</v>
      </c>
      <c r="C40" s="130">
        <v>169</v>
      </c>
      <c r="D40" s="294">
        <f t="shared" si="0"/>
        <v>4493.71</v>
      </c>
      <c r="E40" s="79" t="s">
        <v>699</v>
      </c>
      <c r="F40" s="93">
        <v>31563</v>
      </c>
      <c r="G40" s="79"/>
    </row>
    <row r="41" spans="1:7" ht="14.25">
      <c r="A41" s="293">
        <v>31229</v>
      </c>
      <c r="B41" s="294">
        <v>26.04</v>
      </c>
      <c r="C41" s="130">
        <v>169</v>
      </c>
      <c r="D41" s="294">
        <f t="shared" si="0"/>
        <v>4400.76</v>
      </c>
      <c r="E41" s="79" t="s">
        <v>700</v>
      </c>
      <c r="F41" s="285">
        <v>31235</v>
      </c>
      <c r="G41" s="79"/>
    </row>
    <row r="42" spans="1:7" ht="14.25">
      <c r="A42" s="293">
        <v>31168</v>
      </c>
      <c r="B42" s="294">
        <v>25.54</v>
      </c>
      <c r="C42" s="130">
        <v>169</v>
      </c>
      <c r="D42" s="294">
        <f t="shared" si="0"/>
        <v>4316.26</v>
      </c>
      <c r="E42" s="79" t="s">
        <v>701</v>
      </c>
      <c r="F42" s="285">
        <v>31136</v>
      </c>
      <c r="G42" s="79"/>
    </row>
    <row r="43" spans="1:7" ht="14.25">
      <c r="A43" s="293">
        <v>31138</v>
      </c>
      <c r="B43" s="294">
        <v>24.9</v>
      </c>
      <c r="C43" s="130">
        <v>169</v>
      </c>
      <c r="D43" s="294">
        <f t="shared" si="0"/>
        <v>4208.099999999999</v>
      </c>
      <c r="E43" s="79" t="s">
        <v>701</v>
      </c>
      <c r="F43" s="285">
        <v>31136</v>
      </c>
      <c r="G43" s="79"/>
    </row>
    <row r="44" spans="1:7" ht="14.25">
      <c r="A44" s="293">
        <v>30987</v>
      </c>
      <c r="B44" s="294">
        <v>24.36</v>
      </c>
      <c r="C44" s="130">
        <v>169</v>
      </c>
      <c r="D44" s="294">
        <f t="shared" si="0"/>
        <v>4116.84</v>
      </c>
      <c r="E44" s="296" t="s">
        <v>702</v>
      </c>
      <c r="F44" s="93">
        <v>30986</v>
      </c>
      <c r="G44" s="79"/>
    </row>
    <row r="45" spans="1:7" ht="14.25">
      <c r="A45" s="293">
        <v>30864</v>
      </c>
      <c r="B45" s="294">
        <v>23.84</v>
      </c>
      <c r="C45" s="130">
        <v>169</v>
      </c>
      <c r="D45" s="294">
        <f t="shared" si="0"/>
        <v>4028.96</v>
      </c>
      <c r="E45" s="79" t="s">
        <v>703</v>
      </c>
      <c r="F45" s="285">
        <v>30866</v>
      </c>
      <c r="G45" s="79"/>
    </row>
    <row r="46" spans="1:7" ht="14.25">
      <c r="A46" s="293">
        <v>30803</v>
      </c>
      <c r="B46" s="294">
        <v>23.56</v>
      </c>
      <c r="C46" s="130">
        <v>169</v>
      </c>
      <c r="D46" s="294">
        <f t="shared" si="0"/>
        <v>3981.64</v>
      </c>
      <c r="E46" s="79" t="s">
        <v>704</v>
      </c>
      <c r="F46" s="93">
        <v>30810</v>
      </c>
      <c r="G46" s="79"/>
    </row>
    <row r="47" spans="1:7" ht="14.25">
      <c r="A47" s="293">
        <v>30682</v>
      </c>
      <c r="B47" s="294">
        <v>22.78</v>
      </c>
      <c r="C47" s="130">
        <v>169</v>
      </c>
      <c r="D47" s="294">
        <f t="shared" si="0"/>
        <v>3849.82</v>
      </c>
      <c r="E47" s="79" t="s">
        <v>705</v>
      </c>
      <c r="F47" s="285">
        <v>30680</v>
      </c>
      <c r="G47" s="79"/>
    </row>
    <row r="48" spans="1:7" ht="14.25">
      <c r="A48" s="293">
        <v>30590</v>
      </c>
      <c r="B48" s="294">
        <v>22.33</v>
      </c>
      <c r="C48" s="130">
        <v>169</v>
      </c>
      <c r="D48" s="294">
        <f t="shared" si="0"/>
        <v>3773.7699999999995</v>
      </c>
      <c r="E48" s="79" t="s">
        <v>706</v>
      </c>
      <c r="F48" s="285">
        <v>30589</v>
      </c>
      <c r="G48" s="79"/>
    </row>
    <row r="49" spans="1:7" ht="14.25">
      <c r="A49" s="293">
        <v>30498</v>
      </c>
      <c r="B49" s="294">
        <v>21.89</v>
      </c>
      <c r="C49" s="130">
        <v>169</v>
      </c>
      <c r="D49" s="294">
        <f t="shared" si="0"/>
        <v>3699.4100000000003</v>
      </c>
      <c r="E49" s="79" t="s">
        <v>707</v>
      </c>
      <c r="F49" s="285">
        <v>30499</v>
      </c>
      <c r="G49" s="79"/>
    </row>
    <row r="50" spans="1:7" ht="14.25">
      <c r="A50" s="293">
        <v>30468</v>
      </c>
      <c r="B50" s="294">
        <v>21.65</v>
      </c>
      <c r="C50" s="130">
        <v>169</v>
      </c>
      <c r="D50" s="294">
        <f t="shared" si="0"/>
        <v>3658.85</v>
      </c>
      <c r="E50" s="79" t="s">
        <v>708</v>
      </c>
      <c r="F50" s="93">
        <v>30468</v>
      </c>
      <c r="G50" s="79"/>
    </row>
    <row r="51" spans="1:7" ht="14.25">
      <c r="A51" s="293">
        <v>30376</v>
      </c>
      <c r="B51" s="294">
        <v>21.02</v>
      </c>
      <c r="C51" s="130">
        <v>169</v>
      </c>
      <c r="D51" s="294">
        <f t="shared" si="0"/>
        <v>3552.38</v>
      </c>
      <c r="E51" s="79" t="s">
        <v>709</v>
      </c>
      <c r="F51" s="285">
        <v>30378</v>
      </c>
      <c r="G51" s="79"/>
    </row>
    <row r="52" spans="1:7" ht="14.25">
      <c r="A52" s="293">
        <v>30286</v>
      </c>
      <c r="B52" s="294">
        <v>20.29</v>
      </c>
      <c r="C52" s="130">
        <v>169</v>
      </c>
      <c r="D52" s="294">
        <f t="shared" si="0"/>
        <v>3429.0099999999998</v>
      </c>
      <c r="E52" s="79" t="s">
        <v>710</v>
      </c>
      <c r="F52" s="285">
        <v>30287</v>
      </c>
      <c r="G52" s="79"/>
    </row>
    <row r="53" spans="1:7" ht="14.25">
      <c r="A53" s="293">
        <v>30133</v>
      </c>
      <c r="B53" s="294">
        <v>19.64</v>
      </c>
      <c r="C53" s="130">
        <v>169</v>
      </c>
      <c r="D53" s="294">
        <f t="shared" si="0"/>
        <v>3319.1600000000003</v>
      </c>
      <c r="E53" s="79" t="s">
        <v>711</v>
      </c>
      <c r="F53" s="285">
        <v>30133</v>
      </c>
      <c r="G53" s="79"/>
    </row>
    <row r="54" spans="1:7" ht="14.25">
      <c r="A54" s="293">
        <v>30072</v>
      </c>
      <c r="B54" s="294">
        <v>19.03</v>
      </c>
      <c r="C54" s="130">
        <v>169</v>
      </c>
      <c r="D54" s="294">
        <f t="shared" si="0"/>
        <v>3216.07</v>
      </c>
      <c r="E54" s="79" t="s">
        <v>712</v>
      </c>
      <c r="F54" s="93">
        <v>30076</v>
      </c>
      <c r="G54" s="79"/>
    </row>
    <row r="55" spans="1:7" ht="14.25">
      <c r="A55" s="293">
        <v>30011</v>
      </c>
      <c r="B55" s="294">
        <v>18.62</v>
      </c>
      <c r="C55" s="130">
        <v>169</v>
      </c>
      <c r="D55" s="294">
        <f t="shared" si="0"/>
        <v>3146.78</v>
      </c>
      <c r="E55" s="79" t="s">
        <v>713</v>
      </c>
      <c r="F55" s="285">
        <v>30014</v>
      </c>
      <c r="G55" s="79"/>
    </row>
    <row r="56" spans="1:7" ht="14.25">
      <c r="A56" s="293">
        <v>29952</v>
      </c>
      <c r="B56" s="294">
        <v>18.15</v>
      </c>
      <c r="C56" s="297">
        <v>173.333333333333</v>
      </c>
      <c r="D56" s="294">
        <f t="shared" si="0"/>
        <v>3145.9999999999936</v>
      </c>
      <c r="E56" s="298" t="s">
        <v>714</v>
      </c>
      <c r="F56" s="285">
        <v>29952</v>
      </c>
      <c r="G56" s="79" t="s">
        <v>715</v>
      </c>
    </row>
    <row r="57" spans="1:7" ht="14.25">
      <c r="A57" s="293">
        <v>29891</v>
      </c>
      <c r="B57" s="294">
        <v>17.76</v>
      </c>
      <c r="C57" s="297">
        <v>173.333333333333</v>
      </c>
      <c r="D57" s="294">
        <f t="shared" si="0"/>
        <v>3078.399999999994</v>
      </c>
      <c r="E57" s="79" t="s">
        <v>716</v>
      </c>
      <c r="F57" s="93">
        <v>29894</v>
      </c>
      <c r="G57" s="79"/>
    </row>
    <row r="58" spans="1:7" ht="14.25">
      <c r="A58" s="293">
        <v>29830</v>
      </c>
      <c r="B58" s="294">
        <v>17.34</v>
      </c>
      <c r="C58" s="297">
        <v>173.333333333333</v>
      </c>
      <c r="D58" s="294">
        <f t="shared" si="0"/>
        <v>3005.5999999999945</v>
      </c>
      <c r="E58" s="79" t="s">
        <v>717</v>
      </c>
      <c r="F58" s="285">
        <v>29838</v>
      </c>
      <c r="G58" s="79"/>
    </row>
    <row r="59" spans="1:7" ht="14.25">
      <c r="A59" s="293">
        <v>29738</v>
      </c>
      <c r="B59" s="294">
        <v>16.72</v>
      </c>
      <c r="C59" s="297">
        <v>173.333333333333</v>
      </c>
      <c r="D59" s="294">
        <f t="shared" si="0"/>
        <v>2898.1333333333278</v>
      </c>
      <c r="E59" s="79" t="s">
        <v>718</v>
      </c>
      <c r="F59" s="285">
        <v>29744</v>
      </c>
      <c r="G59" s="79"/>
    </row>
    <row r="60" spans="1:7" ht="14.25">
      <c r="A60" s="293">
        <v>29646</v>
      </c>
      <c r="B60" s="294">
        <v>15.2</v>
      </c>
      <c r="C60" s="297">
        <v>173.333333333333</v>
      </c>
      <c r="D60" s="294">
        <f t="shared" si="0"/>
        <v>2634.6666666666615</v>
      </c>
      <c r="E60" s="79" t="s">
        <v>719</v>
      </c>
      <c r="F60" s="285">
        <v>29645</v>
      </c>
      <c r="G60" s="79"/>
    </row>
    <row r="61" spans="1:7" ht="14.25">
      <c r="A61" s="293">
        <v>29556</v>
      </c>
      <c r="B61" s="294">
        <v>14.79</v>
      </c>
      <c r="C61" s="297">
        <v>173.333333333333</v>
      </c>
      <c r="D61" s="294">
        <f t="shared" si="0"/>
        <v>2563.599999999995</v>
      </c>
      <c r="E61" s="79" t="s">
        <v>720</v>
      </c>
      <c r="F61" s="285">
        <v>29562</v>
      </c>
      <c r="G61" s="79"/>
    </row>
    <row r="62" spans="1:7" ht="14.25">
      <c r="A62" s="293">
        <v>29465</v>
      </c>
      <c r="B62" s="294">
        <v>14.29</v>
      </c>
      <c r="C62" s="297">
        <v>173.333333333333</v>
      </c>
      <c r="D62" s="294">
        <f t="shared" si="0"/>
        <v>2476.9333333333284</v>
      </c>
      <c r="E62" s="79" t="s">
        <v>721</v>
      </c>
      <c r="F62" s="285">
        <v>29464</v>
      </c>
      <c r="G62" s="79"/>
    </row>
    <row r="63" spans="1:7" ht="14.25">
      <c r="A63" s="293">
        <v>29403</v>
      </c>
      <c r="B63" s="294">
        <v>14</v>
      </c>
      <c r="C63" s="297">
        <v>173.333333333333</v>
      </c>
      <c r="D63" s="294">
        <f t="shared" si="0"/>
        <v>2426.666666666662</v>
      </c>
      <c r="E63" s="79" t="s">
        <v>722</v>
      </c>
      <c r="F63" s="93">
        <v>29406</v>
      </c>
      <c r="G63" s="79"/>
    </row>
    <row r="64" spans="1:7" ht="14.25">
      <c r="A64" s="293">
        <v>29342</v>
      </c>
      <c r="B64" s="294">
        <v>13.66</v>
      </c>
      <c r="C64" s="297">
        <v>173.333333333333</v>
      </c>
      <c r="D64" s="294">
        <f t="shared" si="0"/>
        <v>2367.733333333329</v>
      </c>
      <c r="E64" s="79" t="s">
        <v>723</v>
      </c>
      <c r="F64" s="285">
        <v>29341</v>
      </c>
      <c r="G64" s="79"/>
    </row>
    <row r="65" spans="1:7" ht="14.25">
      <c r="A65" s="293">
        <v>29281</v>
      </c>
      <c r="B65" s="294">
        <v>13.37</v>
      </c>
      <c r="C65" s="297">
        <v>173.333333333333</v>
      </c>
      <c r="D65" s="294">
        <f t="shared" si="0"/>
        <v>2317.466666666662</v>
      </c>
      <c r="E65" s="79" t="s">
        <v>724</v>
      </c>
      <c r="F65" s="93">
        <v>29281</v>
      </c>
      <c r="G65" s="79"/>
    </row>
    <row r="66" spans="1:7" ht="14.25">
      <c r="A66" s="287">
        <v>29190</v>
      </c>
      <c r="B66" s="294">
        <v>12.93</v>
      </c>
      <c r="C66" s="297">
        <v>173.333333333333</v>
      </c>
      <c r="D66" s="294">
        <f t="shared" si="0"/>
        <v>2241.1999999999957</v>
      </c>
      <c r="E66" s="79" t="s">
        <v>725</v>
      </c>
      <c r="F66" s="285">
        <v>29188</v>
      </c>
      <c r="G66" s="79"/>
    </row>
    <row r="67" spans="1:7" ht="14.25">
      <c r="A67" s="287">
        <v>29099</v>
      </c>
      <c r="B67" s="294">
        <v>12.42</v>
      </c>
      <c r="C67" s="297">
        <v>173.333333333333</v>
      </c>
      <c r="D67" s="294">
        <f t="shared" si="0"/>
        <v>2152.799999999996</v>
      </c>
      <c r="E67" s="79" t="s">
        <v>726</v>
      </c>
      <c r="F67" s="285">
        <v>29099</v>
      </c>
      <c r="G67" s="79"/>
    </row>
    <row r="68" spans="1:7" ht="14.25">
      <c r="A68" s="287">
        <v>29037</v>
      </c>
      <c r="B68" s="294">
        <v>12.15</v>
      </c>
      <c r="C68" s="297">
        <v>173.333333333333</v>
      </c>
      <c r="D68" s="294">
        <f aca="true" t="shared" si="1" ref="D68:D106">B68*C68</f>
        <v>2105.999999999996</v>
      </c>
      <c r="E68" s="79" t="s">
        <v>727</v>
      </c>
      <c r="F68" s="285">
        <v>29041</v>
      </c>
      <c r="G68" s="79"/>
    </row>
    <row r="69" spans="1:7" ht="14.25">
      <c r="A69" s="287">
        <v>28946</v>
      </c>
      <c r="B69" s="294">
        <v>11.6</v>
      </c>
      <c r="C69" s="297">
        <v>173.333333333333</v>
      </c>
      <c r="D69" s="294">
        <f t="shared" si="1"/>
        <v>2010.6666666666626</v>
      </c>
      <c r="E69" s="79" t="s">
        <v>728</v>
      </c>
      <c r="F69" s="285">
        <v>28945</v>
      </c>
      <c r="G69" s="79"/>
    </row>
    <row r="70" spans="1:7" ht="14.25">
      <c r="A70" s="287">
        <v>28825</v>
      </c>
      <c r="B70" s="294">
        <v>11.31</v>
      </c>
      <c r="C70" s="297">
        <v>173.333333333333</v>
      </c>
      <c r="D70" s="294">
        <f t="shared" si="1"/>
        <v>1960.3999999999962</v>
      </c>
      <c r="E70" s="79" t="s">
        <v>729</v>
      </c>
      <c r="F70" s="285">
        <v>28825</v>
      </c>
      <c r="G70" s="79"/>
    </row>
    <row r="71" spans="1:7" ht="14.25">
      <c r="A71" s="287">
        <v>28734</v>
      </c>
      <c r="B71" s="294">
        <v>11.07</v>
      </c>
      <c r="C71" s="297">
        <v>173.333333333333</v>
      </c>
      <c r="D71" s="294">
        <f t="shared" si="1"/>
        <v>1918.7999999999963</v>
      </c>
      <c r="E71" s="79" t="s">
        <v>730</v>
      </c>
      <c r="F71" s="285">
        <v>28734</v>
      </c>
      <c r="G71" s="79"/>
    </row>
    <row r="72" spans="1:7" ht="14.25">
      <c r="A72" s="287">
        <v>28672</v>
      </c>
      <c r="B72" s="294">
        <v>10.85</v>
      </c>
      <c r="C72" s="297">
        <v>173.333333333333</v>
      </c>
      <c r="D72" s="294">
        <f t="shared" si="1"/>
        <v>1880.666666666663</v>
      </c>
      <c r="E72" s="79" t="s">
        <v>731</v>
      </c>
      <c r="F72" s="285">
        <v>28670</v>
      </c>
      <c r="G72" s="79"/>
    </row>
    <row r="73" spans="1:7" ht="14.25">
      <c r="A73" s="287">
        <v>28611</v>
      </c>
      <c r="B73" s="294">
        <v>10.45</v>
      </c>
      <c r="C73" s="297">
        <v>173.333333333333</v>
      </c>
      <c r="D73" s="294">
        <f t="shared" si="1"/>
        <v>1811.3333333333298</v>
      </c>
      <c r="E73" s="79" t="s">
        <v>732</v>
      </c>
      <c r="F73" s="285">
        <v>28614</v>
      </c>
      <c r="G73" s="79"/>
    </row>
    <row r="74" spans="1:7" ht="14.25">
      <c r="A74" s="287">
        <v>28460</v>
      </c>
      <c r="B74" s="294">
        <v>10.06</v>
      </c>
      <c r="C74" s="297">
        <v>173.333333333333</v>
      </c>
      <c r="D74" s="294">
        <f t="shared" si="1"/>
        <v>1743.7333333333302</v>
      </c>
      <c r="E74" s="79" t="s">
        <v>733</v>
      </c>
      <c r="F74" s="285">
        <v>28460</v>
      </c>
      <c r="G74" s="79"/>
    </row>
    <row r="75" spans="1:7" ht="14.25">
      <c r="A75" s="287">
        <v>28399</v>
      </c>
      <c r="B75" s="294">
        <v>9.79</v>
      </c>
      <c r="C75" s="297">
        <v>173.333333333333</v>
      </c>
      <c r="D75" s="294">
        <f t="shared" si="1"/>
        <v>1696.93333333333</v>
      </c>
      <c r="E75" s="79" t="s">
        <v>734</v>
      </c>
      <c r="F75" s="285">
        <v>28399</v>
      </c>
      <c r="G75" s="79"/>
    </row>
    <row r="76" spans="1:7" ht="14.25">
      <c r="A76" s="287">
        <v>28307</v>
      </c>
      <c r="B76" s="294">
        <v>9.58</v>
      </c>
      <c r="C76" s="297">
        <v>173.333333333333</v>
      </c>
      <c r="D76" s="294">
        <f t="shared" si="1"/>
        <v>1660.5333333333301</v>
      </c>
      <c r="E76" s="79" t="s">
        <v>735</v>
      </c>
      <c r="F76" s="285">
        <v>28306</v>
      </c>
      <c r="G76" s="79"/>
    </row>
    <row r="77" spans="1:7" ht="14.25">
      <c r="A77" s="287">
        <v>28277</v>
      </c>
      <c r="B77" s="294">
        <v>9.34</v>
      </c>
      <c r="C77" s="297">
        <v>173.333333333333</v>
      </c>
      <c r="D77" s="294">
        <f t="shared" si="1"/>
        <v>1618.9333333333302</v>
      </c>
      <c r="E77" s="79" t="s">
        <v>736</v>
      </c>
      <c r="F77" s="285">
        <v>28274</v>
      </c>
      <c r="G77" s="79"/>
    </row>
    <row r="78" spans="1:7" ht="14.25">
      <c r="A78" s="287">
        <v>28216</v>
      </c>
      <c r="B78" s="294">
        <v>9.14</v>
      </c>
      <c r="C78" s="297">
        <v>173.333333333333</v>
      </c>
      <c r="D78" s="294">
        <f t="shared" si="1"/>
        <v>1584.2666666666637</v>
      </c>
      <c r="E78" s="79" t="s">
        <v>737</v>
      </c>
      <c r="F78" s="285">
        <v>28218</v>
      </c>
      <c r="G78" s="79"/>
    </row>
    <row r="79" spans="1:7" ht="14.25">
      <c r="A79" s="287">
        <v>28095</v>
      </c>
      <c r="B79" s="294">
        <v>8.94</v>
      </c>
      <c r="C79" s="297">
        <v>173.333333333333</v>
      </c>
      <c r="D79" s="294">
        <f t="shared" si="1"/>
        <v>1549.599999999997</v>
      </c>
      <c r="E79" s="79" t="s">
        <v>738</v>
      </c>
      <c r="F79" s="285">
        <v>28096</v>
      </c>
      <c r="G79" s="79"/>
    </row>
    <row r="80" spans="1:7" ht="14.25">
      <c r="A80" s="287">
        <v>28034</v>
      </c>
      <c r="B80" s="294">
        <v>8.76</v>
      </c>
      <c r="C80" s="297">
        <v>173.333333333333</v>
      </c>
      <c r="D80" s="294">
        <f t="shared" si="1"/>
        <v>1518.3999999999971</v>
      </c>
      <c r="E80" s="79" t="s">
        <v>739</v>
      </c>
      <c r="F80" s="285">
        <v>28034</v>
      </c>
      <c r="G80" s="79"/>
    </row>
    <row r="81" spans="1:7" ht="14.25">
      <c r="A81" s="287">
        <v>27942</v>
      </c>
      <c r="B81" s="294">
        <v>8.58</v>
      </c>
      <c r="C81" s="297">
        <v>173.333333333333</v>
      </c>
      <c r="D81" s="294">
        <f t="shared" si="1"/>
        <v>1487.199999999997</v>
      </c>
      <c r="E81" s="79" t="s">
        <v>740</v>
      </c>
      <c r="F81" s="285">
        <v>27942</v>
      </c>
      <c r="G81" s="79"/>
    </row>
    <row r="82" spans="1:7" ht="14.25">
      <c r="A82" s="287">
        <v>27851</v>
      </c>
      <c r="B82" s="294">
        <v>8.08</v>
      </c>
      <c r="C82" s="297">
        <v>173.333333333333</v>
      </c>
      <c r="D82" s="294">
        <f t="shared" si="1"/>
        <v>1400.5333333333306</v>
      </c>
      <c r="E82" s="79" t="s">
        <v>741</v>
      </c>
      <c r="F82" s="285">
        <v>27851</v>
      </c>
      <c r="G82" s="79" t="s">
        <v>742</v>
      </c>
    </row>
    <row r="83" spans="1:7" ht="14.25">
      <c r="A83" s="287">
        <v>27760</v>
      </c>
      <c r="B83" s="294">
        <v>7.89</v>
      </c>
      <c r="C83" s="297">
        <v>173.333333333333</v>
      </c>
      <c r="D83" s="294">
        <f t="shared" si="1"/>
        <v>1367.5999999999974</v>
      </c>
      <c r="E83" s="299" t="s">
        <v>743</v>
      </c>
      <c r="F83" s="285">
        <v>27789</v>
      </c>
      <c r="G83" s="79" t="s">
        <v>744</v>
      </c>
    </row>
    <row r="84" spans="1:7" ht="14.25">
      <c r="A84" s="85">
        <v>27668</v>
      </c>
      <c r="B84" s="294">
        <v>7.71</v>
      </c>
      <c r="C84" s="297">
        <v>173.333333333333</v>
      </c>
      <c r="D84" s="294">
        <f t="shared" si="1"/>
        <v>1336.3999999999974</v>
      </c>
      <c r="E84" s="299" t="s">
        <v>745</v>
      </c>
      <c r="F84" s="300">
        <v>27668</v>
      </c>
      <c r="G84" s="301"/>
    </row>
    <row r="85" spans="1:7" ht="14.25">
      <c r="A85" s="85">
        <v>27576</v>
      </c>
      <c r="B85" s="294">
        <v>7.55</v>
      </c>
      <c r="C85" s="297">
        <v>173.333333333333</v>
      </c>
      <c r="D85" s="294">
        <f t="shared" si="1"/>
        <v>1308.6666666666642</v>
      </c>
      <c r="E85" s="299" t="s">
        <v>746</v>
      </c>
      <c r="F85" s="300">
        <v>20639</v>
      </c>
      <c r="G85" s="301"/>
    </row>
    <row r="86" spans="1:7" ht="14.25">
      <c r="A86" s="85">
        <v>27546</v>
      </c>
      <c r="B86" s="294">
        <v>7.12</v>
      </c>
      <c r="C86" s="297">
        <v>173.333333333333</v>
      </c>
      <c r="D86" s="294">
        <f t="shared" si="1"/>
        <v>1234.133333333331</v>
      </c>
      <c r="E86" s="299" t="s">
        <v>747</v>
      </c>
      <c r="F86" s="300">
        <v>27546</v>
      </c>
      <c r="G86" s="301"/>
    </row>
    <row r="87" spans="1:7" ht="14.25">
      <c r="A87" s="85">
        <v>27454</v>
      </c>
      <c r="B87" s="294">
        <v>6.95</v>
      </c>
      <c r="C87" s="297">
        <v>173.333333333333</v>
      </c>
      <c r="D87" s="294">
        <f t="shared" si="1"/>
        <v>1204.6666666666645</v>
      </c>
      <c r="E87" s="299" t="s">
        <v>748</v>
      </c>
      <c r="F87" s="300">
        <v>27454</v>
      </c>
      <c r="G87" s="301"/>
    </row>
    <row r="88" spans="1:7" ht="14.25">
      <c r="A88" s="85">
        <v>27364</v>
      </c>
      <c r="B88" s="294">
        <v>6.75</v>
      </c>
      <c r="C88" s="297">
        <v>173.333333333333</v>
      </c>
      <c r="D88" s="294">
        <f t="shared" si="1"/>
        <v>1169.9999999999977</v>
      </c>
      <c r="E88" s="299" t="s">
        <v>749</v>
      </c>
      <c r="F88" s="300">
        <v>27364</v>
      </c>
      <c r="G88" s="301"/>
    </row>
    <row r="89" spans="1:7" ht="14.25">
      <c r="A89" s="85">
        <v>27273</v>
      </c>
      <c r="B89" s="294">
        <v>6.55</v>
      </c>
      <c r="C89" s="297">
        <v>173.333333333333</v>
      </c>
      <c r="D89" s="294">
        <f t="shared" si="1"/>
        <v>1135.3333333333312</v>
      </c>
      <c r="E89" s="299" t="s">
        <v>750</v>
      </c>
      <c r="F89" s="300">
        <v>27272</v>
      </c>
      <c r="G89" s="301"/>
    </row>
    <row r="90" spans="1:7" ht="14.25">
      <c r="A90" s="85">
        <v>27211</v>
      </c>
      <c r="B90" s="294">
        <v>6.4</v>
      </c>
      <c r="C90" s="297">
        <v>173.333333333333</v>
      </c>
      <c r="D90" s="294">
        <f t="shared" si="1"/>
        <v>1109.3333333333312</v>
      </c>
      <c r="E90" s="299" t="s">
        <v>751</v>
      </c>
      <c r="F90" s="300">
        <v>27209</v>
      </c>
      <c r="G90" s="301"/>
    </row>
    <row r="91" spans="1:7" ht="14.25">
      <c r="A91" s="85">
        <v>27150</v>
      </c>
      <c r="B91" s="294">
        <v>5.95</v>
      </c>
      <c r="C91" s="297">
        <v>173.333333333333</v>
      </c>
      <c r="D91" s="294">
        <f t="shared" si="1"/>
        <v>1031.3333333333314</v>
      </c>
      <c r="E91" s="299" t="s">
        <v>752</v>
      </c>
      <c r="F91" s="300">
        <v>27151</v>
      </c>
      <c r="G91" s="301"/>
    </row>
    <row r="92" spans="1:7" ht="14.25">
      <c r="A92" s="85">
        <v>27089</v>
      </c>
      <c r="B92" s="294">
        <v>5.6</v>
      </c>
      <c r="C92" s="297">
        <v>173.333333333333</v>
      </c>
      <c r="D92" s="294">
        <f t="shared" si="1"/>
        <v>970.6666666666647</v>
      </c>
      <c r="E92" s="299" t="s">
        <v>753</v>
      </c>
      <c r="F92" s="300">
        <v>27089</v>
      </c>
      <c r="G92" s="301"/>
    </row>
    <row r="93" spans="1:7" ht="14.25">
      <c r="A93" s="85">
        <v>26999</v>
      </c>
      <c r="B93" s="294">
        <v>5.43</v>
      </c>
      <c r="C93" s="297">
        <v>173.333333333333</v>
      </c>
      <c r="D93" s="294">
        <f t="shared" si="1"/>
        <v>941.1999999999981</v>
      </c>
      <c r="E93" s="299" t="s">
        <v>754</v>
      </c>
      <c r="F93" s="300">
        <v>26999</v>
      </c>
      <c r="G93" s="301"/>
    </row>
    <row r="94" spans="1:7" ht="14.25">
      <c r="A94" s="85">
        <v>26938</v>
      </c>
      <c r="B94" s="294">
        <v>5.32</v>
      </c>
      <c r="C94" s="297">
        <v>173.333333333333</v>
      </c>
      <c r="D94" s="294">
        <f t="shared" si="1"/>
        <v>922.1333333333316</v>
      </c>
      <c r="E94" s="299" t="s">
        <v>755</v>
      </c>
      <c r="F94" s="300">
        <v>26936</v>
      </c>
      <c r="G94" s="301"/>
    </row>
    <row r="95" spans="1:7" ht="14.25">
      <c r="A95" s="85">
        <v>26846</v>
      </c>
      <c r="B95" s="294">
        <v>5.2</v>
      </c>
      <c r="C95" s="297">
        <v>173.333333333333</v>
      </c>
      <c r="D95" s="294">
        <f t="shared" si="1"/>
        <v>901.3333333333317</v>
      </c>
      <c r="E95" s="299" t="s">
        <v>756</v>
      </c>
      <c r="F95" s="300">
        <v>26845</v>
      </c>
      <c r="G95" s="301"/>
    </row>
    <row r="96" spans="1:7" ht="14.25">
      <c r="A96" s="85">
        <v>26696</v>
      </c>
      <c r="B96" s="294">
        <v>4.64</v>
      </c>
      <c r="C96" s="297">
        <v>173.333333333333</v>
      </c>
      <c r="D96" s="294">
        <f t="shared" si="1"/>
        <v>804.2666666666651</v>
      </c>
      <c r="E96" s="299" t="s">
        <v>757</v>
      </c>
      <c r="F96" s="300">
        <v>26696</v>
      </c>
      <c r="G96" s="301"/>
    </row>
    <row r="97" spans="1:7" ht="14.25">
      <c r="A97" s="85">
        <v>26604</v>
      </c>
      <c r="B97" s="294">
        <v>4.55</v>
      </c>
      <c r="C97" s="297">
        <v>173.333333333333</v>
      </c>
      <c r="D97" s="294">
        <f t="shared" si="1"/>
        <v>788.6666666666652</v>
      </c>
      <c r="E97" s="299" t="s">
        <v>758</v>
      </c>
      <c r="F97" s="300">
        <v>26604</v>
      </c>
      <c r="G97" s="301"/>
    </row>
    <row r="98" spans="1:7" ht="14.25">
      <c r="A98" s="85">
        <v>26481</v>
      </c>
      <c r="B98" s="294">
        <v>4.3</v>
      </c>
      <c r="C98" s="297">
        <v>173.333333333333</v>
      </c>
      <c r="D98" s="294">
        <f t="shared" si="1"/>
        <v>745.3333333333319</v>
      </c>
      <c r="E98" s="299" t="s">
        <v>759</v>
      </c>
      <c r="F98" s="300">
        <v>26481</v>
      </c>
      <c r="G98" s="301"/>
    </row>
    <row r="99" spans="1:7" ht="14.25">
      <c r="A99" s="85">
        <v>26420</v>
      </c>
      <c r="B99" s="294">
        <v>4.1</v>
      </c>
      <c r="C99" s="297">
        <v>173.333333333333</v>
      </c>
      <c r="D99" s="294">
        <f t="shared" si="1"/>
        <v>710.6666666666653</v>
      </c>
      <c r="E99" s="299" t="s">
        <v>760</v>
      </c>
      <c r="F99" s="300">
        <v>26423</v>
      </c>
      <c r="G99" s="301"/>
    </row>
    <row r="100" spans="1:7" ht="14.25">
      <c r="A100" s="85">
        <v>26268</v>
      </c>
      <c r="B100" s="294">
        <v>3.94</v>
      </c>
      <c r="C100" s="297">
        <v>173.333333333333</v>
      </c>
      <c r="D100" s="294">
        <f t="shared" si="1"/>
        <v>682.933333333332</v>
      </c>
      <c r="E100" s="299" t="s">
        <v>761</v>
      </c>
      <c r="F100" s="300">
        <v>26268</v>
      </c>
      <c r="G100" s="301"/>
    </row>
    <row r="101" spans="1:7" ht="14.25">
      <c r="A101" s="85">
        <v>26115</v>
      </c>
      <c r="B101" s="294">
        <v>3.85</v>
      </c>
      <c r="C101" s="297">
        <v>173.333333333333</v>
      </c>
      <c r="D101" s="294">
        <f t="shared" si="1"/>
        <v>667.3333333333321</v>
      </c>
      <c r="E101" s="299" t="s">
        <v>762</v>
      </c>
      <c r="F101" s="300">
        <v>26115</v>
      </c>
      <c r="G101" s="301"/>
    </row>
    <row r="102" spans="1:7" ht="14.25">
      <c r="A102" s="85">
        <v>26024</v>
      </c>
      <c r="B102" s="294">
        <v>3.68</v>
      </c>
      <c r="C102" s="297">
        <v>173.333333333333</v>
      </c>
      <c r="D102" s="294">
        <f t="shared" si="1"/>
        <v>637.8666666666654</v>
      </c>
      <c r="E102" s="299" t="s">
        <v>763</v>
      </c>
      <c r="F102" s="300">
        <v>26027</v>
      </c>
      <c r="G102" s="301"/>
    </row>
    <row r="103" spans="1:7" ht="14.25">
      <c r="A103" s="85">
        <v>25934</v>
      </c>
      <c r="B103" s="294">
        <v>3.63</v>
      </c>
      <c r="C103" s="297">
        <v>173.333333333333</v>
      </c>
      <c r="D103" s="294">
        <f t="shared" si="1"/>
        <v>629.1999999999988</v>
      </c>
      <c r="E103" s="299" t="s">
        <v>764</v>
      </c>
      <c r="F103" s="300">
        <v>25940</v>
      </c>
      <c r="G103" s="299" t="s">
        <v>765</v>
      </c>
    </row>
    <row r="104" spans="1:7" ht="14.25">
      <c r="A104" s="85">
        <v>25750</v>
      </c>
      <c r="B104" s="294">
        <v>3.5</v>
      </c>
      <c r="C104" s="297">
        <v>173.333333333333</v>
      </c>
      <c r="D104" s="294">
        <f t="shared" si="1"/>
        <v>606.6666666666655</v>
      </c>
      <c r="E104" s="299" t="s">
        <v>766</v>
      </c>
      <c r="F104" s="300">
        <v>25751</v>
      </c>
      <c r="G104" s="301"/>
    </row>
    <row r="105" spans="1:7" ht="14.25">
      <c r="A105" s="85">
        <v>25628</v>
      </c>
      <c r="B105" s="294">
        <v>3.36</v>
      </c>
      <c r="C105" s="297">
        <v>173.333333333333</v>
      </c>
      <c r="D105" s="294">
        <f t="shared" si="1"/>
        <v>582.3999999999988</v>
      </c>
      <c r="E105" s="299" t="s">
        <v>767</v>
      </c>
      <c r="F105" s="300">
        <v>25628</v>
      </c>
      <c r="G105" s="301"/>
    </row>
    <row r="106" spans="1:7" ht="14.25">
      <c r="A106" s="85">
        <v>25569</v>
      </c>
      <c r="B106" s="294">
        <v>3.27</v>
      </c>
      <c r="C106" s="297">
        <v>173.333333333333</v>
      </c>
      <c r="D106" s="294">
        <f t="shared" si="1"/>
        <v>566.7999999999989</v>
      </c>
      <c r="E106" s="79" t="s">
        <v>768</v>
      </c>
      <c r="F106" s="300">
        <v>25572</v>
      </c>
      <c r="G106" s="301"/>
    </row>
    <row r="107" spans="2:7" ht="12.75" customHeight="1">
      <c r="B107" s="299"/>
      <c r="C107" s="299"/>
      <c r="D107" s="301"/>
      <c r="E107" s="299"/>
      <c r="F107" s="299"/>
      <c r="G107" s="301"/>
    </row>
    <row r="108" spans="2:7" ht="12.75" customHeight="1">
      <c r="B108" s="315" t="s">
        <v>1064</v>
      </c>
      <c r="C108" s="299"/>
      <c r="D108" s="301"/>
      <c r="E108" s="299"/>
      <c r="F108" s="299"/>
      <c r="G108" s="301"/>
    </row>
    <row r="109" spans="2:7" ht="12.75" customHeight="1">
      <c r="B109" s="103" t="s">
        <v>769</v>
      </c>
      <c r="C109" s="299"/>
      <c r="D109" s="301"/>
      <c r="E109" s="299"/>
      <c r="F109" s="299"/>
      <c r="G109" s="301"/>
    </row>
    <row r="110" spans="2:7" ht="12.75" customHeight="1">
      <c r="B110" s="164" t="s">
        <v>770</v>
      </c>
      <c r="C110" s="299"/>
      <c r="D110" s="301"/>
      <c r="E110" s="299"/>
      <c r="F110" s="299"/>
      <c r="G110" s="301"/>
    </row>
    <row r="111" spans="2:7" ht="12.75" customHeight="1">
      <c r="B111" s="164"/>
      <c r="C111" s="299"/>
      <c r="D111" s="301"/>
      <c r="E111" s="299"/>
      <c r="F111" s="299"/>
      <c r="G111" s="301"/>
    </row>
    <row r="112" spans="2:7" ht="12.75" customHeight="1">
      <c r="B112" s="317"/>
      <c r="C112" s="299"/>
      <c r="D112" s="301"/>
      <c r="E112" s="299"/>
      <c r="F112" s="299"/>
      <c r="G112" s="301"/>
    </row>
    <row r="113" spans="2:7" ht="12.75" customHeight="1">
      <c r="B113" s="165"/>
      <c r="C113" s="299"/>
      <c r="D113" s="301"/>
      <c r="E113" s="299"/>
      <c r="F113" s="299"/>
      <c r="G113" s="301"/>
    </row>
    <row r="114" spans="2:7" ht="12.75" customHeight="1">
      <c r="B114" s="164"/>
      <c r="C114" s="301"/>
      <c r="D114" s="301"/>
      <c r="E114" s="299"/>
      <c r="F114" s="299"/>
      <c r="G114" s="301"/>
    </row>
    <row r="115" spans="2:7" ht="12.75" customHeight="1">
      <c r="B115" s="299"/>
      <c r="C115" s="301"/>
      <c r="D115" s="301"/>
      <c r="E115" s="299"/>
      <c r="F115" s="299"/>
      <c r="G115" s="301"/>
    </row>
    <row r="116" spans="2:7" ht="12.75" customHeight="1">
      <c r="B116" s="301"/>
      <c r="C116" s="301"/>
      <c r="D116" s="301"/>
      <c r="E116" s="299"/>
      <c r="F116" s="299"/>
      <c r="G116" s="301"/>
    </row>
    <row r="117" spans="2:7" ht="12.75" customHeight="1">
      <c r="B117" s="301"/>
      <c r="C117" s="301"/>
      <c r="D117" s="301"/>
      <c r="E117" s="299"/>
      <c r="F117" s="299"/>
      <c r="G117" s="301"/>
    </row>
    <row r="118" spans="2:7" ht="12.75" customHeight="1">
      <c r="B118" s="301"/>
      <c r="C118" s="301"/>
      <c r="D118" s="301"/>
      <c r="E118" s="299"/>
      <c r="F118" s="299"/>
      <c r="G118" s="301"/>
    </row>
    <row r="119" spans="2:7" ht="12.75" customHeight="1">
      <c r="B119" s="301"/>
      <c r="C119" s="301"/>
      <c r="D119" s="301"/>
      <c r="E119" s="299"/>
      <c r="F119" s="299"/>
      <c r="G119" s="301"/>
    </row>
  </sheetData>
  <sheetProtection/>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I28"/>
  <sheetViews>
    <sheetView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B21" sqref="B21:B26"/>
    </sheetView>
  </sheetViews>
  <sheetFormatPr defaultColWidth="9.140625" defaultRowHeight="15" customHeight="1"/>
  <cols>
    <col min="1" max="1" width="11.7109375" style="105" customWidth="1"/>
    <col min="2" max="4" width="15.7109375" style="105" customWidth="1"/>
    <col min="5" max="5" width="32.7109375" style="105" customWidth="1"/>
    <col min="6" max="6" width="17.7109375" style="105" customWidth="1"/>
    <col min="7" max="7" width="48.8515625" style="105" customWidth="1"/>
    <col min="8" max="8" width="12.7109375" style="105" customWidth="1"/>
    <col min="9" max="9" width="121.7109375" style="105" customWidth="1"/>
    <col min="10" max="16384" width="9.140625" style="105" customWidth="1"/>
  </cols>
  <sheetData>
    <row r="1" spans="1:6" ht="15" customHeight="1" hidden="1">
      <c r="A1" s="105" t="s">
        <v>286</v>
      </c>
      <c r="B1" s="75" t="s">
        <v>906</v>
      </c>
      <c r="C1" s="75" t="s">
        <v>550</v>
      </c>
      <c r="D1" s="75" t="s">
        <v>537</v>
      </c>
      <c r="E1" s="75" t="s">
        <v>553</v>
      </c>
      <c r="F1" s="75" t="s">
        <v>530</v>
      </c>
    </row>
    <row r="2" spans="1:9" ht="15" customHeight="1">
      <c r="A2" s="387" t="s">
        <v>1072</v>
      </c>
      <c r="B2" s="397" t="s">
        <v>552</v>
      </c>
      <c r="C2" s="397"/>
      <c r="D2" s="397"/>
      <c r="E2" s="230" t="s">
        <v>539</v>
      </c>
      <c r="F2" s="390" t="s">
        <v>549</v>
      </c>
      <c r="G2" s="387" t="s">
        <v>1068</v>
      </c>
      <c r="H2" s="395" t="s">
        <v>1083</v>
      </c>
      <c r="I2" s="400" t="s">
        <v>914</v>
      </c>
    </row>
    <row r="3" spans="1:9" ht="57">
      <c r="A3" s="387"/>
      <c r="B3" s="224" t="s">
        <v>1067</v>
      </c>
      <c r="C3" s="224" t="s">
        <v>551</v>
      </c>
      <c r="D3" s="224" t="s">
        <v>533</v>
      </c>
      <c r="E3" s="224" t="s">
        <v>538</v>
      </c>
      <c r="F3" s="390"/>
      <c r="G3" s="387"/>
      <c r="H3" s="395"/>
      <c r="I3" s="400"/>
    </row>
    <row r="4" spans="1:9" ht="16.5" customHeight="1">
      <c r="A4" s="239">
        <v>40544</v>
      </c>
      <c r="B4" s="124">
        <v>0.005</v>
      </c>
      <c r="C4" s="124">
        <v>0.0018</v>
      </c>
      <c r="D4" s="124"/>
      <c r="E4" s="124">
        <v>0.001</v>
      </c>
      <c r="F4" s="124">
        <v>0.0026</v>
      </c>
      <c r="G4" s="210" t="s">
        <v>542</v>
      </c>
      <c r="H4" s="111"/>
      <c r="I4" s="113" t="s">
        <v>540</v>
      </c>
    </row>
    <row r="5" spans="1:9" ht="16.5" customHeight="1">
      <c r="A5" s="239">
        <v>40179</v>
      </c>
      <c r="B5" s="124">
        <v>0.005</v>
      </c>
      <c r="C5" s="124">
        <v>0.0018</v>
      </c>
      <c r="D5" s="124"/>
      <c r="E5" s="124">
        <v>0.001</v>
      </c>
      <c r="F5" s="124">
        <v>0.0026</v>
      </c>
      <c r="G5" s="210" t="s">
        <v>541</v>
      </c>
      <c r="H5" s="111"/>
      <c r="I5" s="111"/>
    </row>
    <row r="6" spans="1:9" ht="16.5" customHeight="1">
      <c r="A6" s="239">
        <v>39083</v>
      </c>
      <c r="B6" s="124">
        <v>0.005</v>
      </c>
      <c r="C6" s="124">
        <v>0.0018</v>
      </c>
      <c r="D6" s="124"/>
      <c r="E6" s="124"/>
      <c r="F6" s="124">
        <v>0.0026</v>
      </c>
      <c r="G6" s="210"/>
      <c r="H6" s="111"/>
      <c r="I6" s="111"/>
    </row>
    <row r="7" spans="1:9" ht="16.5" customHeight="1">
      <c r="A7" s="239">
        <v>38718</v>
      </c>
      <c r="B7" s="124">
        <v>0.005</v>
      </c>
      <c r="C7" s="124">
        <v>0.0018</v>
      </c>
      <c r="D7" s="124"/>
      <c r="E7" s="124"/>
      <c r="F7" s="124">
        <v>0.002</v>
      </c>
      <c r="G7" s="210" t="s">
        <v>531</v>
      </c>
      <c r="H7" s="111"/>
      <c r="I7" s="111"/>
    </row>
    <row r="8" spans="1:9" ht="16.5" customHeight="1">
      <c r="A8" s="239">
        <v>38353</v>
      </c>
      <c r="B8" s="124">
        <v>0.005</v>
      </c>
      <c r="C8" s="124">
        <v>0.0012</v>
      </c>
      <c r="D8" s="124"/>
      <c r="E8" s="124"/>
      <c r="F8" s="124">
        <v>0.002</v>
      </c>
      <c r="G8" s="210" t="s">
        <v>531</v>
      </c>
      <c r="H8" s="111"/>
      <c r="I8" s="111"/>
    </row>
    <row r="9" spans="1:9" ht="16.5" customHeight="1">
      <c r="A9" s="239">
        <v>37987</v>
      </c>
      <c r="B9" s="124">
        <v>0.005</v>
      </c>
      <c r="C9" s="124">
        <v>0.0006</v>
      </c>
      <c r="D9" s="124"/>
      <c r="E9" s="124"/>
      <c r="F9" s="124">
        <v>0.002</v>
      </c>
      <c r="G9" s="210" t="s">
        <v>531</v>
      </c>
      <c r="H9" s="111"/>
      <c r="I9" s="111"/>
    </row>
    <row r="10" spans="1:8" s="100" customFormat="1" ht="15" customHeight="1">
      <c r="A10" s="65">
        <v>33970</v>
      </c>
      <c r="B10" s="124">
        <v>0.005</v>
      </c>
      <c r="F10" s="124"/>
      <c r="G10" s="100" t="s">
        <v>532</v>
      </c>
      <c r="H10" s="110">
        <v>33999</v>
      </c>
    </row>
    <row r="11" spans="1:9" ht="15" customHeight="1">
      <c r="A11" s="65">
        <v>31778</v>
      </c>
      <c r="B11" s="124">
        <v>0.006</v>
      </c>
      <c r="C11" s="124"/>
      <c r="D11" s="124">
        <v>0.001</v>
      </c>
      <c r="E11" s="124"/>
      <c r="F11" s="124"/>
      <c r="G11" s="100"/>
      <c r="I11" s="100"/>
    </row>
    <row r="12" spans="1:9" ht="15" customHeight="1">
      <c r="A12" s="65">
        <v>29221</v>
      </c>
      <c r="B12" s="124">
        <v>0.006</v>
      </c>
      <c r="C12" s="124"/>
      <c r="D12" s="124">
        <v>0.001</v>
      </c>
      <c r="E12" s="124"/>
      <c r="F12" s="124"/>
      <c r="G12" s="100" t="s">
        <v>546</v>
      </c>
      <c r="H12" s="118">
        <v>29239</v>
      </c>
      <c r="I12" s="100" t="s">
        <v>547</v>
      </c>
    </row>
    <row r="13" spans="1:9" ht="15" customHeight="1">
      <c r="A13" s="65">
        <v>28856</v>
      </c>
      <c r="B13" s="124">
        <v>0.006</v>
      </c>
      <c r="C13" s="124"/>
      <c r="D13" s="124">
        <v>0.001</v>
      </c>
      <c r="E13" s="124"/>
      <c r="F13" s="124"/>
      <c r="G13" s="100" t="s">
        <v>545</v>
      </c>
      <c r="H13" s="240">
        <v>28854</v>
      </c>
      <c r="I13" s="105" t="s">
        <v>544</v>
      </c>
    </row>
    <row r="14" spans="1:9" ht="15" customHeight="1">
      <c r="A14" s="65">
        <v>28491</v>
      </c>
      <c r="B14" s="124">
        <v>0.006</v>
      </c>
      <c r="C14" s="124"/>
      <c r="D14" s="124">
        <v>0.001</v>
      </c>
      <c r="E14" s="124"/>
      <c r="F14" s="124"/>
      <c r="G14" s="100"/>
      <c r="I14" s="100" t="s">
        <v>960</v>
      </c>
    </row>
    <row r="15" spans="1:9" ht="15" customHeight="1">
      <c r="A15" s="65">
        <v>28126</v>
      </c>
      <c r="B15" s="124">
        <v>0.006</v>
      </c>
      <c r="C15" s="124"/>
      <c r="D15" s="124">
        <v>0.001</v>
      </c>
      <c r="E15" s="124"/>
      <c r="F15" s="124"/>
      <c r="G15" s="100" t="s">
        <v>169</v>
      </c>
      <c r="H15" s="118">
        <v>28312</v>
      </c>
      <c r="I15" s="100" t="s">
        <v>543</v>
      </c>
    </row>
    <row r="16" spans="1:9" ht="15" customHeight="1">
      <c r="A16" s="65">
        <v>26299</v>
      </c>
      <c r="B16" s="124">
        <v>0.005</v>
      </c>
      <c r="C16" s="124"/>
      <c r="D16" s="124"/>
      <c r="E16" s="124"/>
      <c r="F16" s="124"/>
      <c r="G16" s="100" t="s">
        <v>168</v>
      </c>
      <c r="H16" s="118">
        <v>26131</v>
      </c>
      <c r="I16" s="100"/>
    </row>
    <row r="18" spans="2:4" ht="15" customHeight="1">
      <c r="B18" s="107" t="s">
        <v>1065</v>
      </c>
      <c r="C18" s="107"/>
      <c r="D18" s="107"/>
    </row>
    <row r="19" ht="15" customHeight="1">
      <c r="B19" s="105" t="s">
        <v>548</v>
      </c>
    </row>
    <row r="21" ht="15" customHeight="1">
      <c r="B21" s="107"/>
    </row>
    <row r="24" ht="15" customHeight="1">
      <c r="B24" s="100"/>
    </row>
    <row r="26" spans="2:4" ht="15" customHeight="1">
      <c r="B26" s="100"/>
      <c r="C26" s="100"/>
      <c r="D26" s="100"/>
    </row>
    <row r="27" spans="2:4" ht="15" customHeight="1">
      <c r="B27" s="100"/>
      <c r="C27" s="100"/>
      <c r="D27" s="100"/>
    </row>
    <row r="28" spans="2:4" ht="15" customHeight="1">
      <c r="B28" s="100"/>
      <c r="C28" s="100"/>
      <c r="D28" s="100"/>
    </row>
  </sheetData>
  <sheetProtection/>
  <mergeCells count="6">
    <mergeCell ref="I2:I3"/>
    <mergeCell ref="B2:D2"/>
    <mergeCell ref="A2:A3"/>
    <mergeCell ref="F2:F3"/>
    <mergeCell ref="G2:G3"/>
    <mergeCell ref="H2:H3"/>
  </mergeCell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M31"/>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G13" sqref="G13"/>
    </sheetView>
  </sheetViews>
  <sheetFormatPr defaultColWidth="11.421875" defaultRowHeight="15" customHeight="1"/>
  <cols>
    <col min="1" max="1" width="11.7109375" style="0" customWidth="1"/>
    <col min="4" max="4" width="6.140625" style="0" customWidth="1"/>
    <col min="5" max="5" width="8.28125" style="0" customWidth="1"/>
    <col min="6" max="6" width="9.57421875" style="0" customWidth="1"/>
    <col min="7" max="7" width="12.28125" style="0" customWidth="1"/>
    <col min="8" max="8" width="12.7109375" style="0" customWidth="1"/>
    <col min="9" max="10" width="10.8515625" style="0" customWidth="1"/>
    <col min="11" max="11" width="9.421875" style="0" customWidth="1"/>
    <col min="12" max="12" width="9.140625" style="0" customWidth="1"/>
    <col min="13" max="13" width="15.7109375" style="0" bestFit="1" customWidth="1"/>
  </cols>
  <sheetData>
    <row r="1" spans="1:13" ht="15" customHeight="1" hidden="1">
      <c r="A1" t="s">
        <v>286</v>
      </c>
      <c r="B1" t="s">
        <v>527</v>
      </c>
      <c r="C1" t="s">
        <v>528</v>
      </c>
      <c r="D1" t="s">
        <v>484</v>
      </c>
      <c r="E1" t="s">
        <v>487</v>
      </c>
      <c r="F1" t="s">
        <v>485</v>
      </c>
      <c r="G1" t="s">
        <v>486</v>
      </c>
      <c r="H1" t="s">
        <v>488</v>
      </c>
      <c r="I1" t="s">
        <v>497</v>
      </c>
      <c r="J1" t="s">
        <v>489</v>
      </c>
      <c r="K1" t="s">
        <v>490</v>
      </c>
      <c r="L1" t="s">
        <v>491</v>
      </c>
      <c r="M1" t="s">
        <v>492</v>
      </c>
    </row>
    <row r="2" spans="1:13" s="276" customFormat="1" ht="36" customHeight="1">
      <c r="A2" s="29" t="s">
        <v>1072</v>
      </c>
      <c r="B2" s="29" t="s">
        <v>239</v>
      </c>
      <c r="C2" s="29" t="s">
        <v>529</v>
      </c>
      <c r="D2" s="29" t="s">
        <v>152</v>
      </c>
      <c r="E2" s="27" t="s">
        <v>493</v>
      </c>
      <c r="F2" s="27" t="s">
        <v>494</v>
      </c>
      <c r="G2" s="27" t="s">
        <v>495</v>
      </c>
      <c r="H2" s="27" t="s">
        <v>496</v>
      </c>
      <c r="I2" s="27" t="s">
        <v>498</v>
      </c>
      <c r="J2" s="29" t="s">
        <v>153</v>
      </c>
      <c r="K2" s="29" t="s">
        <v>155</v>
      </c>
      <c r="L2" s="29" t="s">
        <v>154</v>
      </c>
      <c r="M2" s="29" t="s">
        <v>156</v>
      </c>
    </row>
    <row r="3" spans="1:13" ht="15" customHeight="1">
      <c r="A3" s="33">
        <v>40544</v>
      </c>
      <c r="B3" s="43"/>
      <c r="C3" s="19">
        <v>0.0175</v>
      </c>
      <c r="D3" s="19">
        <v>0.026</v>
      </c>
      <c r="E3" s="19">
        <v>0.014</v>
      </c>
      <c r="F3" s="19">
        <v>0.026</v>
      </c>
      <c r="G3" s="19">
        <v>0.017</v>
      </c>
      <c r="H3" s="19">
        <v>0.017</v>
      </c>
      <c r="I3" s="19">
        <v>0.014</v>
      </c>
      <c r="J3" s="19">
        <v>0.0175</v>
      </c>
      <c r="K3" s="19">
        <v>0.018</v>
      </c>
      <c r="L3" s="19">
        <v>0.018</v>
      </c>
      <c r="M3" s="19">
        <v>0.006</v>
      </c>
    </row>
    <row r="4" spans="1:13" ht="15" customHeight="1">
      <c r="A4" s="33">
        <v>39448</v>
      </c>
      <c r="B4" s="43"/>
      <c r="C4" s="19">
        <v>0.0175</v>
      </c>
      <c r="D4" s="19">
        <v>0.026</v>
      </c>
      <c r="E4" s="19">
        <v>0.014</v>
      </c>
      <c r="F4" s="19">
        <v>0.026</v>
      </c>
      <c r="G4" s="19">
        <v>0.017</v>
      </c>
      <c r="H4" s="19">
        <v>0.017</v>
      </c>
      <c r="I4" s="19">
        <v>0.014</v>
      </c>
      <c r="J4" s="19">
        <v>0.0175</v>
      </c>
      <c r="K4" s="19">
        <v>0.018</v>
      </c>
      <c r="L4" s="19">
        <v>0.018</v>
      </c>
      <c r="M4" s="19">
        <v>0.006</v>
      </c>
    </row>
    <row r="5" spans="1:13" ht="15" customHeight="1">
      <c r="A5" s="33">
        <v>37987</v>
      </c>
      <c r="B5" s="43"/>
      <c r="C5" s="19">
        <v>0.0175</v>
      </c>
      <c r="D5" s="19">
        <v>0.026</v>
      </c>
      <c r="E5" s="19">
        <v>0.014</v>
      </c>
      <c r="F5" s="19">
        <v>0.026</v>
      </c>
      <c r="G5" s="19">
        <v>0.017</v>
      </c>
      <c r="H5" s="19">
        <v>0.017</v>
      </c>
      <c r="I5" s="19">
        <v>0.014</v>
      </c>
      <c r="J5" s="19">
        <v>0.0175</v>
      </c>
      <c r="K5" s="19">
        <v>0.018</v>
      </c>
      <c r="L5" s="19">
        <v>0.0175</v>
      </c>
      <c r="M5" s="19">
        <v>0.005</v>
      </c>
    </row>
    <row r="6" spans="1:13" ht="15" customHeight="1">
      <c r="A6" s="33">
        <v>35065</v>
      </c>
      <c r="B6" s="43"/>
      <c r="C6" s="19">
        <v>0.0163</v>
      </c>
      <c r="D6" s="19">
        <v>0.025</v>
      </c>
      <c r="E6" s="19">
        <v>0.01</v>
      </c>
      <c r="F6" s="19">
        <v>0.025</v>
      </c>
      <c r="G6" s="19">
        <v>0.016</v>
      </c>
      <c r="H6" s="19">
        <v>0.016</v>
      </c>
      <c r="I6" s="19">
        <v>0.01</v>
      </c>
      <c r="J6" s="19">
        <v>0.0163</v>
      </c>
      <c r="K6" s="19">
        <v>0.0175</v>
      </c>
      <c r="L6" s="346">
        <v>0.018</v>
      </c>
      <c r="M6" s="19">
        <v>0.005</v>
      </c>
    </row>
    <row r="7" spans="1:13" ht="15" customHeight="1">
      <c r="A7" s="33">
        <v>33604</v>
      </c>
      <c r="B7" s="43"/>
      <c r="C7" s="19">
        <v>0.0163</v>
      </c>
      <c r="D7" s="19"/>
      <c r="E7" s="19"/>
      <c r="F7" s="19"/>
      <c r="G7" s="19"/>
      <c r="H7" s="19"/>
      <c r="I7" s="19"/>
      <c r="J7" s="19"/>
      <c r="K7" s="19"/>
      <c r="L7" s="346"/>
      <c r="M7" s="19"/>
    </row>
    <row r="8" spans="1:13" ht="15" customHeight="1">
      <c r="A8" s="24">
        <v>31048</v>
      </c>
      <c r="B8" s="19">
        <v>0.015</v>
      </c>
      <c r="C8" s="35"/>
      <c r="D8" s="19">
        <v>0.02</v>
      </c>
      <c r="E8" s="19">
        <v>0.012</v>
      </c>
      <c r="F8" s="19">
        <v>0.02</v>
      </c>
      <c r="G8" s="19">
        <v>0.02</v>
      </c>
      <c r="H8" s="19">
        <v>0.02</v>
      </c>
      <c r="I8" s="19">
        <v>0.012</v>
      </c>
      <c r="J8" s="19">
        <v>0.015</v>
      </c>
      <c r="K8" s="19">
        <v>0.015</v>
      </c>
      <c r="L8" s="19">
        <v>0.01</v>
      </c>
      <c r="M8" s="19">
        <v>0.005</v>
      </c>
    </row>
    <row r="9" spans="1:13" ht="15" customHeight="1">
      <c r="A9" s="24">
        <v>30317</v>
      </c>
      <c r="B9" s="19">
        <v>0.015</v>
      </c>
      <c r="C9" s="35"/>
      <c r="D9" s="19">
        <v>0.02</v>
      </c>
      <c r="E9" s="19">
        <v>0.012</v>
      </c>
      <c r="F9" s="19">
        <v>0.02</v>
      </c>
      <c r="G9" s="19">
        <v>0.02</v>
      </c>
      <c r="H9" s="19">
        <v>0.02</v>
      </c>
      <c r="I9" s="19">
        <v>0.012</v>
      </c>
      <c r="J9" s="19">
        <v>0.015</v>
      </c>
      <c r="K9" s="19">
        <v>0.015</v>
      </c>
      <c r="L9" s="19">
        <v>0.01</v>
      </c>
      <c r="M9" s="19"/>
    </row>
    <row r="10" spans="5:9" ht="15" customHeight="1">
      <c r="E10" s="18"/>
      <c r="F10" s="18"/>
      <c r="G10" s="18"/>
      <c r="H10" s="18"/>
      <c r="I10" s="18"/>
    </row>
    <row r="11" spans="2:7" ht="15" customHeight="1">
      <c r="B11" s="15" t="s">
        <v>1065</v>
      </c>
      <c r="C11" s="19"/>
      <c r="D11" s="19"/>
      <c r="E11" s="19"/>
      <c r="F11" s="19"/>
      <c r="G11" s="19"/>
    </row>
    <row r="12" ht="15" customHeight="1">
      <c r="H12" t="s">
        <v>1083</v>
      </c>
    </row>
    <row r="13" spans="2:8" ht="15" customHeight="1">
      <c r="B13" t="s">
        <v>160</v>
      </c>
      <c r="E13" t="s">
        <v>161</v>
      </c>
      <c r="H13" s="26">
        <v>33969</v>
      </c>
    </row>
    <row r="14" spans="5:11" ht="15" customHeight="1">
      <c r="E14" t="s">
        <v>159</v>
      </c>
      <c r="H14" s="26">
        <v>30168</v>
      </c>
      <c r="K14" s="26"/>
    </row>
    <row r="15" ht="15" customHeight="1">
      <c r="E15" t="s">
        <v>158</v>
      </c>
    </row>
    <row r="16" spans="2:5" ht="15" customHeight="1">
      <c r="B16" t="s">
        <v>162</v>
      </c>
      <c r="E16" t="s">
        <v>157</v>
      </c>
    </row>
    <row r="18" ht="15" customHeight="1">
      <c r="B18" t="s">
        <v>912</v>
      </c>
    </row>
    <row r="19" ht="15" customHeight="1">
      <c r="B19" t="s">
        <v>913</v>
      </c>
    </row>
    <row r="21" ht="15" customHeight="1">
      <c r="B21" t="s">
        <v>499</v>
      </c>
    </row>
    <row r="23" spans="2:9" ht="15" customHeight="1">
      <c r="B23" s="36"/>
      <c r="C23" s="36"/>
      <c r="D23" s="36"/>
      <c r="E23" s="36"/>
      <c r="F23" s="36"/>
      <c r="G23" s="36"/>
      <c r="H23" s="36"/>
      <c r="I23" s="36"/>
    </row>
    <row r="24" spans="2:9" ht="15" customHeight="1">
      <c r="B24" s="36"/>
      <c r="C24" s="36"/>
      <c r="D24" s="36"/>
      <c r="E24" s="36"/>
      <c r="F24" s="36"/>
      <c r="G24" s="36"/>
      <c r="H24" s="36"/>
      <c r="I24" s="36"/>
    </row>
    <row r="25" ht="15" customHeight="1">
      <c r="A25" s="26"/>
    </row>
    <row r="31" spans="1:3" ht="15" customHeight="1">
      <c r="A31" s="26"/>
      <c r="B31" s="26"/>
      <c r="C31" s="26"/>
    </row>
  </sheetData>
  <sheetProtection/>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E12"/>
  <sheetViews>
    <sheetView zoomScalePageLayoutView="0" workbookViewId="0" topLeftCell="A1">
      <pane xSplit="1" ySplit="2" topLeftCell="B3" activePane="bottomRight" state="frozen"/>
      <selection pane="topLeft" activeCell="A1" sqref="A1"/>
      <selection pane="topRight" activeCell="B1" sqref="B1"/>
      <selection pane="bottomLeft" activeCell="A2" sqref="A2"/>
      <selection pane="bottomRight" activeCell="E14" sqref="E14"/>
    </sheetView>
  </sheetViews>
  <sheetFormatPr defaultColWidth="11.421875" defaultRowHeight="15" customHeight="1"/>
  <cols>
    <col min="1" max="1" width="11.7109375" style="2" customWidth="1"/>
    <col min="2" max="2" width="11.421875" style="2" customWidth="1"/>
    <col min="3" max="3" width="37.140625" style="2" customWidth="1"/>
    <col min="4" max="4" width="15.57421875" style="2" customWidth="1"/>
    <col min="5" max="5" width="141.7109375" style="2" customWidth="1"/>
    <col min="6" max="16384" width="11.421875" style="2" customWidth="1"/>
  </cols>
  <sheetData>
    <row r="1" spans="1:2" ht="15" customHeight="1" hidden="1">
      <c r="A1" s="105" t="s">
        <v>286</v>
      </c>
      <c r="B1" s="105" t="s">
        <v>928</v>
      </c>
    </row>
    <row r="2" spans="1:5" s="274" customFormat="1" ht="15" customHeight="1">
      <c r="A2" s="265" t="s">
        <v>841</v>
      </c>
      <c r="B2" s="265" t="s">
        <v>928</v>
      </c>
      <c r="C2" s="265" t="s">
        <v>1068</v>
      </c>
      <c r="D2" s="265" t="s">
        <v>1083</v>
      </c>
      <c r="E2" s="265" t="s">
        <v>914</v>
      </c>
    </row>
    <row r="3" spans="1:5" ht="15" customHeight="1">
      <c r="A3" s="135">
        <v>40544</v>
      </c>
      <c r="B3" s="217">
        <v>0.08</v>
      </c>
      <c r="C3" s="74" t="s">
        <v>165</v>
      </c>
      <c r="D3" s="74"/>
      <c r="E3" s="113" t="s">
        <v>166</v>
      </c>
    </row>
    <row r="4" spans="1:5" ht="15" customHeight="1">
      <c r="A4" s="135">
        <v>35796</v>
      </c>
      <c r="B4" s="217">
        <v>0.08</v>
      </c>
      <c r="C4" s="113" t="s">
        <v>500</v>
      </c>
      <c r="D4" s="234">
        <v>35787</v>
      </c>
      <c r="E4" s="113" t="s">
        <v>953</v>
      </c>
    </row>
    <row r="5" spans="1:4" ht="15" customHeight="1">
      <c r="A5" s="135">
        <v>35065</v>
      </c>
      <c r="B5" s="217">
        <v>0.06</v>
      </c>
      <c r="C5" s="218" t="s">
        <v>501</v>
      </c>
      <c r="D5" s="110">
        <v>35089</v>
      </c>
    </row>
    <row r="6" spans="1:5" ht="15" customHeight="1">
      <c r="A6" s="219"/>
      <c r="B6" s="218"/>
      <c r="C6" s="100"/>
      <c r="D6" s="100"/>
      <c r="E6" s="100"/>
    </row>
    <row r="7" spans="1:5" ht="15" customHeight="1">
      <c r="A7" s="105"/>
      <c r="B7" s="107" t="s">
        <v>163</v>
      </c>
      <c r="C7" s="105"/>
      <c r="D7" s="105"/>
      <c r="E7" s="105"/>
    </row>
    <row r="8" spans="1:5" ht="15" customHeight="1">
      <c r="A8" s="105"/>
      <c r="B8" s="105" t="s">
        <v>164</v>
      </c>
      <c r="C8" s="105"/>
      <c r="D8" s="105"/>
      <c r="E8" s="105"/>
    </row>
    <row r="9" spans="1:5" ht="15" customHeight="1">
      <c r="A9" s="105"/>
      <c r="B9" s="105"/>
      <c r="C9" s="105"/>
      <c r="D9" s="105"/>
      <c r="E9" s="105"/>
    </row>
    <row r="10" spans="1:5" ht="15" customHeight="1">
      <c r="A10" s="105"/>
      <c r="B10" s="100" t="s">
        <v>502</v>
      </c>
      <c r="C10" s="105"/>
      <c r="D10" s="105"/>
      <c r="E10" s="105"/>
    </row>
    <row r="11" spans="1:5" ht="15" customHeight="1">
      <c r="A11" s="105"/>
      <c r="B11" s="105" t="s">
        <v>503</v>
      </c>
      <c r="C11" s="105"/>
      <c r="D11" s="105"/>
      <c r="E11" s="105"/>
    </row>
    <row r="12" spans="1:5" ht="15" customHeight="1">
      <c r="A12" s="105"/>
      <c r="B12" s="105"/>
      <c r="C12" s="105"/>
      <c r="D12" s="105"/>
      <c r="E12" s="105"/>
    </row>
  </sheetData>
  <sheetProtection/>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P16"/>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A2"/>
    </sheetView>
  </sheetViews>
  <sheetFormatPr defaultColWidth="11.421875" defaultRowHeight="15"/>
  <sheetData>
    <row r="1" spans="1:16" ht="14.25">
      <c r="A1" s="396"/>
      <c r="B1" s="230" t="s">
        <v>801</v>
      </c>
      <c r="C1" s="230"/>
      <c r="D1" s="230"/>
      <c r="E1" s="230"/>
      <c r="F1" s="230"/>
      <c r="G1" s="230" t="s">
        <v>802</v>
      </c>
      <c r="H1" s="230"/>
      <c r="I1" s="230"/>
      <c r="J1" s="230"/>
      <c r="K1" s="230" t="s">
        <v>803</v>
      </c>
      <c r="L1" s="230"/>
      <c r="M1" s="230"/>
      <c r="N1" s="230" t="s">
        <v>804</v>
      </c>
      <c r="O1" s="230"/>
      <c r="P1" s="230"/>
    </row>
    <row r="2" spans="1:16" ht="14.25">
      <c r="A2" s="396"/>
      <c r="B2" s="238" t="s">
        <v>805</v>
      </c>
      <c r="C2" s="238" t="s">
        <v>806</v>
      </c>
      <c r="D2" s="238" t="s">
        <v>807</v>
      </c>
      <c r="E2" s="238" t="s">
        <v>808</v>
      </c>
      <c r="F2" s="238" t="s">
        <v>809</v>
      </c>
      <c r="G2" s="238" t="s">
        <v>805</v>
      </c>
      <c r="H2" s="238" t="s">
        <v>806</v>
      </c>
      <c r="I2" s="238" t="s">
        <v>807</v>
      </c>
      <c r="J2" s="238" t="s">
        <v>809</v>
      </c>
      <c r="K2" s="238" t="s">
        <v>805</v>
      </c>
      <c r="L2" s="238" t="s">
        <v>806</v>
      </c>
      <c r="M2" s="238" t="s">
        <v>807</v>
      </c>
      <c r="N2" s="238" t="s">
        <v>805</v>
      </c>
      <c r="O2" s="238" t="s">
        <v>806</v>
      </c>
      <c r="P2" s="238" t="s">
        <v>807</v>
      </c>
    </row>
    <row r="3" spans="1:16" ht="14.25">
      <c r="A3" s="306" t="s">
        <v>810</v>
      </c>
      <c r="B3" s="307">
        <v>9000</v>
      </c>
      <c r="C3" s="307">
        <v>13000</v>
      </c>
      <c r="D3" s="307">
        <v>1000</v>
      </c>
      <c r="E3" s="307">
        <v>4000</v>
      </c>
      <c r="F3" s="307">
        <v>3000</v>
      </c>
      <c r="G3" s="307">
        <v>7000</v>
      </c>
      <c r="H3" s="307">
        <v>11000</v>
      </c>
      <c r="I3" s="307">
        <v>1000</v>
      </c>
      <c r="J3" s="307">
        <v>2000</v>
      </c>
      <c r="K3" s="307">
        <v>7000</v>
      </c>
      <c r="L3" s="307">
        <v>11000</v>
      </c>
      <c r="M3" s="307">
        <v>1000</v>
      </c>
      <c r="N3" s="307">
        <v>6000</v>
      </c>
      <c r="O3" s="307">
        <v>10000</v>
      </c>
      <c r="P3" s="307">
        <v>1000</v>
      </c>
    </row>
    <row r="4" spans="1:16" ht="14.25">
      <c r="A4" s="306" t="s">
        <v>811</v>
      </c>
      <c r="B4" s="307">
        <v>8000</v>
      </c>
      <c r="C4" s="307">
        <v>12000</v>
      </c>
      <c r="D4" s="307">
        <v>1000</v>
      </c>
      <c r="E4" s="307">
        <v>2000</v>
      </c>
      <c r="F4" s="307">
        <v>2000</v>
      </c>
      <c r="G4" s="307">
        <v>6000</v>
      </c>
      <c r="H4" s="307">
        <v>10000</v>
      </c>
      <c r="I4" s="307">
        <v>1000</v>
      </c>
      <c r="J4" s="307">
        <v>1000</v>
      </c>
      <c r="K4" s="307">
        <v>6000</v>
      </c>
      <c r="L4" s="307">
        <v>10000</v>
      </c>
      <c r="M4" s="307">
        <v>1000</v>
      </c>
      <c r="N4" s="307">
        <v>5000</v>
      </c>
      <c r="O4" s="307">
        <v>9000</v>
      </c>
      <c r="P4" s="307">
        <v>1000</v>
      </c>
    </row>
    <row r="5" spans="1:16" ht="14.25">
      <c r="A5" s="306" t="s">
        <v>812</v>
      </c>
      <c r="B5" s="307">
        <v>7000</v>
      </c>
      <c r="C5" s="307">
        <v>11000</v>
      </c>
      <c r="D5" s="307">
        <v>1000</v>
      </c>
      <c r="E5" s="307">
        <v>1000</v>
      </c>
      <c r="F5" s="307">
        <v>1000</v>
      </c>
      <c r="G5" s="307">
        <v>5000</v>
      </c>
      <c r="H5" s="307">
        <v>9000</v>
      </c>
      <c r="I5" s="307">
        <v>1000</v>
      </c>
      <c r="J5" s="307">
        <v>0</v>
      </c>
      <c r="K5" s="307">
        <v>5000</v>
      </c>
      <c r="L5" s="307">
        <v>9000</v>
      </c>
      <c r="M5" s="307">
        <v>1000</v>
      </c>
      <c r="N5" s="307">
        <v>5000</v>
      </c>
      <c r="O5" s="307">
        <v>9000</v>
      </c>
      <c r="P5" s="307">
        <v>1000</v>
      </c>
    </row>
    <row r="6" spans="1:16" ht="14.25">
      <c r="A6" s="306" t="s">
        <v>813</v>
      </c>
      <c r="B6" s="307">
        <v>6000</v>
      </c>
      <c r="C6" s="307">
        <v>10000</v>
      </c>
      <c r="D6" s="307">
        <v>1000</v>
      </c>
      <c r="E6" s="307">
        <v>0</v>
      </c>
      <c r="F6" s="307">
        <v>0</v>
      </c>
      <c r="G6" s="307">
        <v>5000</v>
      </c>
      <c r="H6" s="307">
        <v>9000</v>
      </c>
      <c r="I6" s="307">
        <v>1000</v>
      </c>
      <c r="J6" s="307">
        <v>0</v>
      </c>
      <c r="K6" s="307">
        <v>5000</v>
      </c>
      <c r="L6" s="307">
        <v>9000</v>
      </c>
      <c r="M6" s="307">
        <v>1000</v>
      </c>
      <c r="N6" s="307">
        <v>5000</v>
      </c>
      <c r="O6" s="307">
        <v>9000</v>
      </c>
      <c r="P6" s="307">
        <v>1000</v>
      </c>
    </row>
    <row r="7" spans="1:16" ht="14.25">
      <c r="A7" s="306" t="s">
        <v>814</v>
      </c>
      <c r="B7" s="307">
        <v>5000</v>
      </c>
      <c r="C7" s="307">
        <v>9000</v>
      </c>
      <c r="D7" s="307">
        <v>1000</v>
      </c>
      <c r="E7" s="307">
        <v>0</v>
      </c>
      <c r="F7" s="307">
        <v>0</v>
      </c>
      <c r="G7" s="307">
        <v>5000</v>
      </c>
      <c r="H7" s="307">
        <v>9000</v>
      </c>
      <c r="I7" s="307">
        <v>1000</v>
      </c>
      <c r="J7" s="307">
        <v>0</v>
      </c>
      <c r="K7" s="307">
        <v>5000</v>
      </c>
      <c r="L7" s="307">
        <v>9000</v>
      </c>
      <c r="M7" s="307">
        <v>1000</v>
      </c>
      <c r="N7" s="307">
        <v>5000</v>
      </c>
      <c r="O7" s="307">
        <v>9000</v>
      </c>
      <c r="P7" s="307">
        <v>1000</v>
      </c>
    </row>
    <row r="9" ht="14.25">
      <c r="B9" t="s">
        <v>815</v>
      </c>
    </row>
    <row r="10" ht="14.25">
      <c r="B10" t="s">
        <v>816</v>
      </c>
    </row>
    <row r="11" ht="14.25">
      <c r="B11" t="s">
        <v>817</v>
      </c>
    </row>
    <row r="12" ht="14.25">
      <c r="B12" t="s">
        <v>818</v>
      </c>
    </row>
    <row r="13" ht="14.25">
      <c r="B13" t="s">
        <v>819</v>
      </c>
    </row>
    <row r="15" ht="14.25">
      <c r="B15" s="15" t="s">
        <v>1086</v>
      </c>
    </row>
    <row r="16" ht="14.25">
      <c r="B16" t="s">
        <v>820</v>
      </c>
    </row>
  </sheetData>
  <sheetProtection/>
  <mergeCells count="1">
    <mergeCell ref="A1:A2"/>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I10"/>
  <sheetViews>
    <sheetView zoomScalePageLayoutView="0" workbookViewId="0" topLeftCell="A2">
      <pane xSplit="1" ySplit="1" topLeftCell="B3" activePane="bottomRight" state="frozen"/>
      <selection pane="topLeft" activeCell="A2" sqref="A2"/>
      <selection pane="topRight" activeCell="B2" sqref="B2"/>
      <selection pane="bottomLeft" activeCell="A3" sqref="A3"/>
      <selection pane="bottomRight" activeCell="A1" sqref="A1"/>
    </sheetView>
  </sheetViews>
  <sheetFormatPr defaultColWidth="9.140625" defaultRowHeight="15"/>
  <cols>
    <col min="1" max="2" width="14.28125" style="350" customWidth="1"/>
    <col min="3" max="3" width="14.421875" style="350" customWidth="1"/>
    <col min="4" max="4" width="14.00390625" style="350" customWidth="1"/>
    <col min="5" max="5" width="11.57421875" style="350" customWidth="1"/>
    <col min="6" max="6" width="12.140625" style="350" customWidth="1"/>
    <col min="7" max="7" width="9.421875" style="350" bestFit="1" customWidth="1"/>
    <col min="8" max="16384" width="9.140625" style="350" customWidth="1"/>
  </cols>
  <sheetData>
    <row r="1" spans="1:9" s="348" customFormat="1" ht="15" customHeight="1" hidden="1">
      <c r="A1" t="s">
        <v>286</v>
      </c>
      <c r="B1" t="s">
        <v>842</v>
      </c>
      <c r="C1" t="s">
        <v>843</v>
      </c>
      <c r="D1" t="s">
        <v>844</v>
      </c>
      <c r="E1" t="s">
        <v>845</v>
      </c>
      <c r="F1" t="s">
        <v>846</v>
      </c>
      <c r="G1" s="347" t="s">
        <v>847</v>
      </c>
      <c r="H1" s="347" t="s">
        <v>848</v>
      </c>
      <c r="I1" s="347" t="s">
        <v>849</v>
      </c>
    </row>
    <row r="2" spans="1:9" ht="15" customHeight="1">
      <c r="A2" s="349" t="s">
        <v>898</v>
      </c>
      <c r="B2" s="349" t="s">
        <v>850</v>
      </c>
      <c r="C2" s="349" t="s">
        <v>851</v>
      </c>
      <c r="D2" s="349" t="s">
        <v>852</v>
      </c>
      <c r="E2" s="349" t="s">
        <v>853</v>
      </c>
      <c r="F2" s="349" t="s">
        <v>854</v>
      </c>
      <c r="G2" s="349" t="s">
        <v>855</v>
      </c>
      <c r="H2" s="349" t="s">
        <v>189</v>
      </c>
      <c r="I2" s="349" t="s">
        <v>856</v>
      </c>
    </row>
    <row r="3" spans="1:9" ht="15" customHeight="1">
      <c r="A3" s="351">
        <v>35796</v>
      </c>
      <c r="B3" s="348"/>
      <c r="C3" s="348"/>
      <c r="D3" s="348"/>
      <c r="G3" s="352">
        <v>1252.45</v>
      </c>
      <c r="H3" s="353">
        <v>0.607</v>
      </c>
      <c r="I3" s="353">
        <v>0.182</v>
      </c>
    </row>
    <row r="4" spans="1:9" ht="15" customHeight="1">
      <c r="A4" s="354">
        <v>35339</v>
      </c>
      <c r="B4" s="348"/>
      <c r="C4" s="348"/>
      <c r="D4" s="348"/>
      <c r="G4" s="352">
        <v>1166</v>
      </c>
      <c r="H4" s="353">
        <v>0.55</v>
      </c>
      <c r="I4" s="353">
        <v>0.182</v>
      </c>
    </row>
    <row r="5" spans="1:8" ht="15" customHeight="1">
      <c r="A5" s="354">
        <v>35247</v>
      </c>
      <c r="B5" s="355">
        <v>0.054</v>
      </c>
      <c r="C5" s="355">
        <v>0.054</v>
      </c>
      <c r="D5" s="355">
        <v>0.027</v>
      </c>
      <c r="E5" s="355">
        <v>0</v>
      </c>
      <c r="F5" s="355">
        <v>0</v>
      </c>
      <c r="G5" s="356">
        <v>820</v>
      </c>
      <c r="H5" s="353">
        <v>0.64</v>
      </c>
    </row>
    <row r="6" spans="1:8" ht="15" customHeight="1">
      <c r="A6" s="354">
        <v>35156</v>
      </c>
      <c r="B6" s="355">
        <v>0.054</v>
      </c>
      <c r="C6" s="355">
        <v>0.054</v>
      </c>
      <c r="D6" s="355">
        <v>0.027</v>
      </c>
      <c r="E6" s="355">
        <v>0</v>
      </c>
      <c r="F6" s="355">
        <v>0</v>
      </c>
      <c r="G6" s="356">
        <v>816</v>
      </c>
      <c r="H6" s="353">
        <v>0.64</v>
      </c>
    </row>
    <row r="7" spans="1:8" ht="15" customHeight="1">
      <c r="A7" s="354">
        <v>34943</v>
      </c>
      <c r="B7" s="355">
        <v>0.054</v>
      </c>
      <c r="C7" s="355">
        <v>0.054</v>
      </c>
      <c r="D7" s="355">
        <v>0.027</v>
      </c>
      <c r="E7" s="355">
        <v>0</v>
      </c>
      <c r="F7" s="355">
        <v>0</v>
      </c>
      <c r="G7" s="356">
        <v>800</v>
      </c>
      <c r="H7" s="353">
        <v>0.64</v>
      </c>
    </row>
    <row r="8" spans="1:6" ht="15" customHeight="1">
      <c r="A8" s="354">
        <v>34700</v>
      </c>
      <c r="B8" s="355">
        <v>0.054</v>
      </c>
      <c r="C8" s="355">
        <v>0.054</v>
      </c>
      <c r="D8" s="355">
        <v>0.027</v>
      </c>
      <c r="E8" s="355">
        <v>0</v>
      </c>
      <c r="F8" s="355">
        <v>0</v>
      </c>
    </row>
    <row r="9" spans="1:6" ht="15" customHeight="1">
      <c r="A9" s="354">
        <v>34516</v>
      </c>
      <c r="B9" s="355">
        <v>0.054</v>
      </c>
      <c r="C9" s="355">
        <v>0.027</v>
      </c>
      <c r="D9" s="355">
        <v>0.027</v>
      </c>
      <c r="E9" s="355">
        <v>0</v>
      </c>
      <c r="F9" s="355">
        <v>0</v>
      </c>
    </row>
    <row r="10" spans="1:6" ht="15" customHeight="1">
      <c r="A10" s="354">
        <v>34151</v>
      </c>
      <c r="B10" s="355">
        <v>0.054</v>
      </c>
      <c r="C10" s="355">
        <v>0.027</v>
      </c>
      <c r="D10" s="355">
        <v>0</v>
      </c>
      <c r="E10" s="355">
        <v>0</v>
      </c>
      <c r="F10" s="355">
        <v>0</v>
      </c>
    </row>
  </sheetData>
  <sheetProtection/>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I5"/>
  <sheetViews>
    <sheetView zoomScalePageLayoutView="0" workbookViewId="0" topLeftCell="A2">
      <pane xSplit="1" ySplit="1" topLeftCell="B3" activePane="bottomRight" state="frozen"/>
      <selection pane="topLeft" activeCell="A2" sqref="A2"/>
      <selection pane="topRight" activeCell="B2" sqref="B2"/>
      <selection pane="bottomLeft" activeCell="A3" sqref="A3"/>
      <selection pane="bottomRight" activeCell="A2" sqref="A2"/>
    </sheetView>
  </sheetViews>
  <sheetFormatPr defaultColWidth="11.421875" defaultRowHeight="15"/>
  <cols>
    <col min="1" max="1" width="12.7109375" style="0" customWidth="1"/>
    <col min="2" max="2" width="12.57421875" style="0" bestFit="1" customWidth="1"/>
    <col min="4" max="4" width="12.57421875" style="0" bestFit="1" customWidth="1"/>
    <col min="8" max="8" width="31.00390625" style="0" customWidth="1"/>
  </cols>
  <sheetData>
    <row r="1" spans="1:7" ht="14.25" hidden="1">
      <c r="A1" t="s">
        <v>286</v>
      </c>
      <c r="B1" t="s">
        <v>821</v>
      </c>
      <c r="C1" t="s">
        <v>822</v>
      </c>
      <c r="D1" t="s">
        <v>823</v>
      </c>
      <c r="E1" t="s">
        <v>824</v>
      </c>
      <c r="F1" t="s">
        <v>825</v>
      </c>
      <c r="G1" t="s">
        <v>826</v>
      </c>
    </row>
    <row r="2" spans="1:9" ht="28.5">
      <c r="A2" s="29" t="s">
        <v>1072</v>
      </c>
      <c r="B2" s="29" t="s">
        <v>821</v>
      </c>
      <c r="C2" s="29" t="s">
        <v>822</v>
      </c>
      <c r="D2" s="29" t="s">
        <v>823</v>
      </c>
      <c r="E2" s="29" t="s">
        <v>824</v>
      </c>
      <c r="F2" s="29" t="s">
        <v>825</v>
      </c>
      <c r="G2" s="29" t="s">
        <v>826</v>
      </c>
      <c r="H2" s="29" t="s">
        <v>1068</v>
      </c>
      <c r="I2" s="308" t="s">
        <v>1083</v>
      </c>
    </row>
    <row r="3" spans="1:7" ht="14.25">
      <c r="A3" s="24">
        <v>37257</v>
      </c>
      <c r="B3" s="25">
        <v>6720.17</v>
      </c>
      <c r="C3" s="25">
        <v>1114.35</v>
      </c>
      <c r="D3" s="25">
        <v>3238.57</v>
      </c>
      <c r="E3" s="25">
        <v>647.77</v>
      </c>
      <c r="F3" s="25"/>
      <c r="G3" s="25"/>
    </row>
    <row r="4" spans="1:9" ht="14.25">
      <c r="A4" s="24">
        <v>37073</v>
      </c>
      <c r="B4" s="309">
        <v>42102</v>
      </c>
      <c r="C4" s="309">
        <v>6981.46</v>
      </c>
      <c r="D4" s="309">
        <v>20290</v>
      </c>
      <c r="E4" s="309">
        <v>4058</v>
      </c>
      <c r="F4" s="309">
        <v>1420</v>
      </c>
      <c r="G4" s="309">
        <v>3551</v>
      </c>
      <c r="H4" t="s">
        <v>827</v>
      </c>
      <c r="I4" s="26">
        <v>36929</v>
      </c>
    </row>
    <row r="5" spans="1:9" ht="14.25">
      <c r="A5" s="24">
        <v>36557</v>
      </c>
      <c r="B5" s="309">
        <v>41500</v>
      </c>
      <c r="C5" s="309">
        <v>6881.68</v>
      </c>
      <c r="D5" s="309">
        <v>20000</v>
      </c>
      <c r="E5" s="309">
        <v>4000</v>
      </c>
      <c r="F5" s="309">
        <v>1400</v>
      </c>
      <c r="G5" s="309">
        <v>3500</v>
      </c>
      <c r="H5" t="s">
        <v>828</v>
      </c>
      <c r="I5" s="26">
        <v>36554</v>
      </c>
    </row>
  </sheetData>
  <sheetProtection/>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J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15" sqref="D15"/>
    </sheetView>
  </sheetViews>
  <sheetFormatPr defaultColWidth="11.421875" defaultRowHeight="15"/>
  <cols>
    <col min="1" max="1" width="13.00390625" style="0" customWidth="1"/>
    <col min="4" max="4" width="10.00390625" style="0" customWidth="1"/>
    <col min="9" max="9" width="33.140625" style="0" customWidth="1"/>
  </cols>
  <sheetData>
    <row r="1" spans="1:10" ht="28.5">
      <c r="A1" s="29" t="s">
        <v>1072</v>
      </c>
      <c r="B1" s="29" t="s">
        <v>829</v>
      </c>
      <c r="C1" s="29" t="s">
        <v>830</v>
      </c>
      <c r="D1" s="29" t="s">
        <v>831</v>
      </c>
      <c r="E1" s="29" t="s">
        <v>832</v>
      </c>
      <c r="F1" s="29" t="s">
        <v>833</v>
      </c>
      <c r="G1" s="29" t="s">
        <v>834</v>
      </c>
      <c r="H1" s="29" t="s">
        <v>835</v>
      </c>
      <c r="I1" s="29" t="s">
        <v>1068</v>
      </c>
      <c r="J1" s="308" t="s">
        <v>1083</v>
      </c>
    </row>
    <row r="2" spans="1:10" ht="14.25">
      <c r="A2" s="33">
        <v>39022</v>
      </c>
      <c r="B2" s="25">
        <v>2.29</v>
      </c>
      <c r="C2" s="25">
        <v>10.67</v>
      </c>
      <c r="D2" s="25">
        <v>15.24</v>
      </c>
      <c r="E2" s="25">
        <v>4.57</v>
      </c>
      <c r="F2" s="310">
        <v>0.03</v>
      </c>
      <c r="G2" s="310">
        <v>0.08</v>
      </c>
      <c r="H2" s="310">
        <v>0.06</v>
      </c>
      <c r="I2" t="s">
        <v>570</v>
      </c>
      <c r="J2" s="41">
        <v>39010</v>
      </c>
    </row>
    <row r="3" spans="1:10" ht="14.25">
      <c r="A3" s="33">
        <v>37257</v>
      </c>
      <c r="B3" s="25">
        <v>2.29</v>
      </c>
      <c r="C3" s="25">
        <v>10.67</v>
      </c>
      <c r="D3" s="25">
        <v>15.24</v>
      </c>
      <c r="E3" s="25">
        <v>4.57</v>
      </c>
      <c r="F3" s="310">
        <v>0.03</v>
      </c>
      <c r="G3" s="310">
        <v>0.08</v>
      </c>
      <c r="H3" s="310">
        <v>0.06</v>
      </c>
      <c r="I3" t="s">
        <v>836</v>
      </c>
      <c r="J3" s="21">
        <v>37163</v>
      </c>
    </row>
    <row r="4" spans="1:10" ht="14.25">
      <c r="A4" s="33">
        <v>36342</v>
      </c>
      <c r="B4" s="23">
        <v>180</v>
      </c>
      <c r="C4" s="23">
        <v>840</v>
      </c>
      <c r="D4" s="23">
        <v>1200</v>
      </c>
      <c r="E4" s="23">
        <v>360</v>
      </c>
      <c r="F4" s="310">
        <v>0.03</v>
      </c>
      <c r="G4" s="310">
        <v>0.08</v>
      </c>
      <c r="H4" s="310">
        <v>0.06</v>
      </c>
      <c r="I4" t="s">
        <v>837</v>
      </c>
      <c r="J4" s="21">
        <v>36324</v>
      </c>
    </row>
    <row r="5" spans="1:10" ht="14.25">
      <c r="A5" s="33">
        <v>31352</v>
      </c>
      <c r="B5" s="23">
        <v>180</v>
      </c>
      <c r="C5" s="23">
        <v>480</v>
      </c>
      <c r="D5" s="23">
        <v>720</v>
      </c>
      <c r="E5" s="23">
        <v>240</v>
      </c>
      <c r="F5" s="310">
        <v>0.03</v>
      </c>
      <c r="G5" s="310">
        <v>0.08</v>
      </c>
      <c r="H5" s="310">
        <v>0.06</v>
      </c>
      <c r="I5" t="s">
        <v>838</v>
      </c>
      <c r="J5" s="21">
        <v>31356</v>
      </c>
    </row>
    <row r="7" ht="14.25">
      <c r="B7" s="15" t="s">
        <v>1065</v>
      </c>
    </row>
    <row r="8" ht="14.25">
      <c r="B8" t="s">
        <v>839</v>
      </c>
    </row>
  </sheetData>
  <sheetProtection/>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D27"/>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9" sqref="D9"/>
    </sheetView>
  </sheetViews>
  <sheetFormatPr defaultColWidth="11.421875" defaultRowHeight="15"/>
  <cols>
    <col min="2" max="2" width="16.421875" style="0" customWidth="1"/>
    <col min="3" max="3" width="23.8515625" style="0" customWidth="1"/>
    <col min="4" max="4" width="15.7109375" style="0" customWidth="1"/>
  </cols>
  <sheetData>
    <row r="1" spans="1:4" ht="14.25">
      <c r="A1" s="29" t="s">
        <v>1072</v>
      </c>
      <c r="B1" s="230" t="s">
        <v>840</v>
      </c>
      <c r="C1" s="230" t="s">
        <v>1068</v>
      </c>
      <c r="D1" s="30"/>
    </row>
    <row r="2" spans="1:4" ht="14.25">
      <c r="A2" s="311">
        <v>40725</v>
      </c>
      <c r="B2" s="18">
        <v>55.5635</v>
      </c>
      <c r="C2" s="312"/>
      <c r="D2" s="313"/>
    </row>
    <row r="3" spans="1:4" ht="14.25">
      <c r="A3" s="311">
        <v>40360</v>
      </c>
      <c r="B3" s="18">
        <v>55.5635</v>
      </c>
      <c r="C3" s="312"/>
      <c r="D3" s="313"/>
    </row>
    <row r="4" spans="1:4" ht="14.25">
      <c r="A4" s="311">
        <v>40087</v>
      </c>
      <c r="B4" s="18">
        <v>55.2871</v>
      </c>
      <c r="C4" s="312"/>
      <c r="D4" s="313"/>
    </row>
    <row r="5" spans="1:4" ht="14.25">
      <c r="A5" s="311">
        <v>39995</v>
      </c>
      <c r="B5" s="18">
        <v>55.1217</v>
      </c>
      <c r="C5" s="312"/>
      <c r="D5" s="313"/>
    </row>
    <row r="6" spans="1:4" ht="14.25">
      <c r="A6" s="311">
        <v>39722</v>
      </c>
      <c r="B6" s="18">
        <v>54.8475</v>
      </c>
      <c r="C6" s="312"/>
      <c r="D6" s="313"/>
    </row>
    <row r="7" spans="1:4" ht="14.25">
      <c r="A7" s="311">
        <v>39508</v>
      </c>
      <c r="B7" s="18">
        <v>54.6834</v>
      </c>
      <c r="C7" s="312"/>
      <c r="D7" s="313"/>
    </row>
    <row r="8" spans="1:4" ht="14.25">
      <c r="A8" s="311">
        <v>39114</v>
      </c>
      <c r="B8" s="18">
        <v>54.4113</v>
      </c>
      <c r="C8" s="312"/>
      <c r="D8" s="313"/>
    </row>
    <row r="9" spans="1:4" ht="14.25">
      <c r="A9" s="311">
        <v>38899</v>
      </c>
      <c r="B9" s="18">
        <v>53.9795</v>
      </c>
      <c r="C9" s="312"/>
      <c r="D9" s="313"/>
    </row>
    <row r="10" spans="1:2" ht="14.25">
      <c r="A10" s="311">
        <v>38657</v>
      </c>
      <c r="B10" s="18">
        <v>53.711</v>
      </c>
    </row>
    <row r="11" spans="1:2" ht="14.25">
      <c r="A11" s="311">
        <v>38534</v>
      </c>
      <c r="B11" s="18">
        <v>53.2847</v>
      </c>
    </row>
    <row r="12" spans="1:2" ht="14.25">
      <c r="A12" s="311">
        <v>38384</v>
      </c>
      <c r="B12" s="18">
        <v>53.0196</v>
      </c>
    </row>
    <row r="13" spans="1:2" ht="14.25">
      <c r="A13" s="311">
        <v>37987</v>
      </c>
      <c r="B13" s="18">
        <v>52.7558</v>
      </c>
    </row>
    <row r="14" spans="1:2" ht="14.25">
      <c r="A14" s="311">
        <v>37591</v>
      </c>
      <c r="B14" s="18">
        <v>52.4933</v>
      </c>
    </row>
    <row r="15" spans="1:2" ht="14.25">
      <c r="A15" s="311">
        <v>37316</v>
      </c>
      <c r="B15" s="18">
        <v>52.1284</v>
      </c>
    </row>
    <row r="16" spans="1:2" ht="14.25">
      <c r="A16" s="311">
        <v>37257</v>
      </c>
      <c r="B16" s="18">
        <v>51.8175</v>
      </c>
    </row>
    <row r="17" spans="1:2" ht="14.25">
      <c r="A17" s="311">
        <v>37196</v>
      </c>
      <c r="B17" s="18">
        <v>51.8174</v>
      </c>
    </row>
    <row r="18" spans="1:2" ht="14.25">
      <c r="A18" s="311">
        <v>37012</v>
      </c>
      <c r="B18" s="18">
        <v>51.4576</v>
      </c>
    </row>
    <row r="19" spans="1:2" ht="14.25">
      <c r="A19" s="311">
        <v>36861</v>
      </c>
      <c r="B19" s="18">
        <v>51.2015</v>
      </c>
    </row>
    <row r="20" spans="1:2" ht="14.25">
      <c r="A20" s="311">
        <v>36495</v>
      </c>
      <c r="B20" s="18">
        <v>50.9469</v>
      </c>
    </row>
    <row r="21" spans="1:2" ht="14.25">
      <c r="A21" s="311">
        <v>36251</v>
      </c>
      <c r="B21" s="18">
        <v>50.5444</v>
      </c>
    </row>
    <row r="22" spans="1:2" ht="14.25">
      <c r="A22" s="311">
        <v>36100</v>
      </c>
      <c r="B22" s="18">
        <v>50.2929</v>
      </c>
    </row>
    <row r="23" spans="1:2" ht="14.25">
      <c r="A23" s="311">
        <v>35886</v>
      </c>
      <c r="B23" s="18">
        <v>50.0459</v>
      </c>
    </row>
    <row r="24" spans="1:2" ht="14.25">
      <c r="A24" s="311">
        <v>35704</v>
      </c>
      <c r="B24" s="18">
        <v>49.648</v>
      </c>
    </row>
    <row r="25" spans="1:2" ht="14.25">
      <c r="A25" s="311">
        <v>35490</v>
      </c>
      <c r="B25" s="18">
        <v>49.4011</v>
      </c>
    </row>
    <row r="26" spans="1:2" ht="14.25">
      <c r="A26" s="311">
        <v>35004</v>
      </c>
      <c r="B26" s="18">
        <v>49.1556</v>
      </c>
    </row>
    <row r="27" spans="1:2" ht="14.25">
      <c r="A27" s="311">
        <v>34759</v>
      </c>
      <c r="B27" s="18">
        <v>48.4772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35"/>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12" sqref="B11:B12"/>
    </sheetView>
  </sheetViews>
  <sheetFormatPr defaultColWidth="11.421875" defaultRowHeight="15"/>
  <cols>
    <col min="1" max="1" width="11.7109375" style="327" customWidth="1"/>
    <col min="2" max="2" width="12.421875" style="327" customWidth="1"/>
    <col min="3" max="3" width="12.7109375" style="327" customWidth="1"/>
    <col min="4" max="4" width="13.00390625" style="327" customWidth="1"/>
    <col min="5" max="5" width="11.57421875" style="327" bestFit="1" customWidth="1"/>
    <col min="6" max="16384" width="11.421875" style="327" customWidth="1"/>
  </cols>
  <sheetData>
    <row r="1" spans="1:15" ht="14.25">
      <c r="A1" s="383" t="s">
        <v>1072</v>
      </c>
      <c r="B1" s="263" t="s">
        <v>779</v>
      </c>
      <c r="C1" s="263" t="s">
        <v>780</v>
      </c>
      <c r="D1" s="263" t="s">
        <v>781</v>
      </c>
      <c r="E1" s="263" t="s">
        <v>782</v>
      </c>
      <c r="F1" s="263" t="s">
        <v>783</v>
      </c>
      <c r="G1" s="83"/>
      <c r="H1" s="83"/>
      <c r="I1" s="83"/>
      <c r="J1" s="83"/>
      <c r="K1" s="83"/>
      <c r="L1" s="83"/>
      <c r="M1" s="83"/>
      <c r="N1" s="83"/>
      <c r="O1" s="83"/>
    </row>
    <row r="2" spans="1:15" ht="28.5">
      <c r="A2" s="383"/>
      <c r="B2" s="263" t="s">
        <v>784</v>
      </c>
      <c r="C2" s="263" t="s">
        <v>785</v>
      </c>
      <c r="D2" s="263" t="s">
        <v>786</v>
      </c>
      <c r="E2" s="263" t="s">
        <v>787</v>
      </c>
      <c r="F2" s="263" t="s">
        <v>788</v>
      </c>
      <c r="G2" s="83"/>
      <c r="H2" s="83"/>
      <c r="I2" s="83"/>
      <c r="J2" s="83"/>
      <c r="K2" s="83"/>
      <c r="L2" s="83"/>
      <c r="M2" s="83"/>
      <c r="N2" s="83"/>
      <c r="O2" s="83"/>
    </row>
    <row r="3" spans="1:15" ht="14.25">
      <c r="A3" s="85">
        <v>38169</v>
      </c>
      <c r="B3" s="303">
        <v>1178.54</v>
      </c>
      <c r="C3" s="303">
        <v>1183.4</v>
      </c>
      <c r="D3" s="303">
        <v>1190.14</v>
      </c>
      <c r="E3" s="303">
        <v>1195.03</v>
      </c>
      <c r="F3" s="303">
        <v>1197.37</v>
      </c>
      <c r="G3" s="83"/>
      <c r="H3" s="83"/>
      <c r="I3" s="83"/>
      <c r="J3" s="83"/>
      <c r="K3" s="83"/>
      <c r="L3" s="83"/>
      <c r="M3" s="83"/>
      <c r="N3" s="83"/>
      <c r="O3" s="83"/>
    </row>
    <row r="4" spans="1:15" ht="14.25">
      <c r="A4" s="85">
        <v>37803</v>
      </c>
      <c r="B4" s="303">
        <v>1136.15</v>
      </c>
      <c r="C4" s="303">
        <v>1145.54</v>
      </c>
      <c r="D4" s="303">
        <v>1158.52</v>
      </c>
      <c r="E4" s="303">
        <v>1168.16</v>
      </c>
      <c r="F4" s="303">
        <v>1172.74</v>
      </c>
      <c r="G4" s="83"/>
      <c r="H4" s="83"/>
      <c r="I4" s="83"/>
      <c r="J4" s="83"/>
      <c r="K4" s="83"/>
      <c r="L4" s="83"/>
      <c r="M4" s="83"/>
      <c r="N4" s="83"/>
      <c r="O4" s="83"/>
    </row>
    <row r="5" spans="1:15" ht="14.25">
      <c r="A5" s="85">
        <v>37438</v>
      </c>
      <c r="B5" s="303">
        <v>1100.67</v>
      </c>
      <c r="C5" s="303">
        <v>1114.35</v>
      </c>
      <c r="D5" s="303">
        <v>1133.49</v>
      </c>
      <c r="E5" s="303">
        <v>1147.52</v>
      </c>
      <c r="F5" s="303">
        <v>1154.27</v>
      </c>
      <c r="G5" s="83"/>
      <c r="H5" s="83"/>
      <c r="I5" s="83"/>
      <c r="J5" s="83"/>
      <c r="K5" s="83"/>
      <c r="L5" s="83"/>
      <c r="M5" s="83"/>
      <c r="N5" s="83"/>
      <c r="O5" s="83"/>
    </row>
    <row r="6" spans="1:15" ht="14.25">
      <c r="A6" s="85">
        <v>37257</v>
      </c>
      <c r="B6" s="303">
        <v>1081.26</v>
      </c>
      <c r="C6" s="303">
        <f>1094.65</f>
        <v>1094.65</v>
      </c>
      <c r="D6" s="303">
        <v>1113.45</v>
      </c>
      <c r="E6" s="303">
        <v>1127.23</v>
      </c>
      <c r="F6" s="303"/>
      <c r="G6" s="83"/>
      <c r="H6" s="83"/>
      <c r="I6" s="83"/>
      <c r="J6" s="83"/>
      <c r="K6" s="83"/>
      <c r="L6" s="83"/>
      <c r="M6" s="83"/>
      <c r="N6" s="83"/>
      <c r="O6" s="83"/>
    </row>
    <row r="7" spans="1:15" ht="14.25">
      <c r="A7" s="85">
        <v>37073</v>
      </c>
      <c r="B7" s="304">
        <v>7092.27</v>
      </c>
      <c r="C7" s="304">
        <v>7180.83</v>
      </c>
      <c r="D7" s="304">
        <v>7303.97</v>
      </c>
      <c r="E7" s="304">
        <v>7388.68</v>
      </c>
      <c r="F7" s="83"/>
      <c r="G7" s="83"/>
      <c r="H7" s="83"/>
      <c r="I7" s="83"/>
      <c r="J7" s="83"/>
      <c r="K7" s="83"/>
      <c r="L7" s="83"/>
      <c r="M7" s="83"/>
      <c r="N7" s="83"/>
      <c r="O7" s="83"/>
    </row>
    <row r="8" spans="1:15" ht="14.25">
      <c r="A8" s="85">
        <v>36708</v>
      </c>
      <c r="B8" s="304">
        <v>6895.74</v>
      </c>
      <c r="C8" s="304">
        <v>6981.46</v>
      </c>
      <c r="D8" s="304">
        <v>7101.38</v>
      </c>
      <c r="E8" s="304"/>
      <c r="F8" s="83"/>
      <c r="G8" s="83"/>
      <c r="H8" s="83"/>
      <c r="I8" s="83"/>
      <c r="J8" s="83"/>
      <c r="K8" s="83"/>
      <c r="L8" s="83"/>
      <c r="M8" s="83"/>
      <c r="N8" s="83"/>
      <c r="O8" s="83"/>
    </row>
    <row r="9" spans="1:15" ht="14.25">
      <c r="A9" s="85">
        <v>36526</v>
      </c>
      <c r="B9" s="304">
        <v>6797.18</v>
      </c>
      <c r="C9" s="304">
        <v>6881.68</v>
      </c>
      <c r="D9" s="304"/>
      <c r="E9" s="304"/>
      <c r="F9" s="83"/>
      <c r="G9" s="83"/>
      <c r="H9" s="83"/>
      <c r="I9" s="83"/>
      <c r="J9" s="83"/>
      <c r="K9" s="83"/>
      <c r="L9" s="83"/>
      <c r="M9" s="83"/>
      <c r="N9" s="83"/>
      <c r="O9" s="83"/>
    </row>
    <row r="10" spans="1:15" ht="14.25">
      <c r="A10" s="83"/>
      <c r="B10" s="83"/>
      <c r="C10" s="83"/>
      <c r="D10" s="83"/>
      <c r="E10" s="83"/>
      <c r="F10" s="83"/>
      <c r="G10" s="83"/>
      <c r="H10" s="83"/>
      <c r="I10" s="83"/>
      <c r="J10" s="83"/>
      <c r="K10" s="83"/>
      <c r="L10" s="83"/>
      <c r="M10" s="83"/>
      <c r="N10" s="83"/>
      <c r="O10" s="83"/>
    </row>
    <row r="11" spans="1:15" ht="14.25">
      <c r="A11" s="83"/>
      <c r="B11" s="305"/>
      <c r="C11" s="83"/>
      <c r="D11" s="83"/>
      <c r="E11" s="83"/>
      <c r="F11" s="83"/>
      <c r="G11" s="83"/>
      <c r="H11" s="83"/>
      <c r="I11" s="83"/>
      <c r="J11" s="83"/>
      <c r="K11" s="83"/>
      <c r="L11" s="83"/>
      <c r="M11" s="83"/>
      <c r="N11" s="83"/>
      <c r="O11" s="83"/>
    </row>
    <row r="12" spans="1:15" ht="14.25">
      <c r="A12" s="83"/>
      <c r="B12" s="83"/>
      <c r="C12" s="83"/>
      <c r="D12" s="83"/>
      <c r="E12" s="83"/>
      <c r="F12" s="83"/>
      <c r="G12" s="83"/>
      <c r="H12" s="83"/>
      <c r="I12" s="83"/>
      <c r="J12" s="83"/>
      <c r="K12" s="83"/>
      <c r="L12" s="83"/>
      <c r="M12" s="83"/>
      <c r="N12" s="83"/>
      <c r="O12" s="83"/>
    </row>
    <row r="13" spans="1:15" ht="14.25">
      <c r="A13" s="83"/>
      <c r="B13" s="83"/>
      <c r="C13" s="83"/>
      <c r="D13" s="83"/>
      <c r="E13" s="83"/>
      <c r="F13" s="83"/>
      <c r="G13" s="83"/>
      <c r="H13" s="83"/>
      <c r="I13" s="83"/>
      <c r="J13" s="83"/>
      <c r="K13" s="83"/>
      <c r="L13" s="83"/>
      <c r="M13" s="83"/>
      <c r="N13" s="83"/>
      <c r="O13" s="83"/>
    </row>
    <row r="14" spans="1:15" ht="14.25">
      <c r="A14" s="83"/>
      <c r="B14" s="343"/>
      <c r="C14" s="83"/>
      <c r="D14" s="83"/>
      <c r="E14" s="83"/>
      <c r="F14" s="83"/>
      <c r="G14" s="83"/>
      <c r="H14" s="83"/>
      <c r="I14" s="83"/>
      <c r="J14" s="83"/>
      <c r="K14" s="83"/>
      <c r="L14" s="83"/>
      <c r="M14" s="83"/>
      <c r="N14" s="83"/>
      <c r="O14" s="83"/>
    </row>
    <row r="15" spans="1:15" ht="14.25">
      <c r="A15" s="83"/>
      <c r="B15" s="83"/>
      <c r="C15" s="83"/>
      <c r="D15" s="83"/>
      <c r="E15" s="83"/>
      <c r="F15" s="83"/>
      <c r="G15" s="83"/>
      <c r="H15" s="83"/>
      <c r="I15" s="83"/>
      <c r="J15" s="83"/>
      <c r="K15" s="83"/>
      <c r="L15" s="83"/>
      <c r="M15" s="83"/>
      <c r="N15" s="83"/>
      <c r="O15" s="83"/>
    </row>
    <row r="16" spans="1:15" ht="14.25">
      <c r="A16" s="83"/>
      <c r="B16" s="83"/>
      <c r="C16" s="83"/>
      <c r="D16" s="83"/>
      <c r="E16" s="83"/>
      <c r="F16" s="83"/>
      <c r="G16" s="83"/>
      <c r="H16" s="83"/>
      <c r="I16" s="83"/>
      <c r="J16" s="83"/>
      <c r="K16" s="83"/>
      <c r="L16" s="83"/>
      <c r="M16" s="83"/>
      <c r="N16" s="83"/>
      <c r="O16" s="83"/>
    </row>
    <row r="17" spans="1:15" ht="14.25">
      <c r="A17" s="83"/>
      <c r="B17" s="83"/>
      <c r="C17" s="83"/>
      <c r="D17" s="83"/>
      <c r="E17" s="83"/>
      <c r="F17" s="83"/>
      <c r="G17" s="83"/>
      <c r="H17" s="83"/>
      <c r="I17" s="83"/>
      <c r="J17" s="83"/>
      <c r="K17" s="83"/>
      <c r="L17" s="83"/>
      <c r="M17" s="83"/>
      <c r="N17" s="83"/>
      <c r="O17" s="83"/>
    </row>
    <row r="18" spans="1:15" ht="14.25">
      <c r="A18" s="83"/>
      <c r="B18" s="83"/>
      <c r="C18" s="83"/>
      <c r="D18" s="83"/>
      <c r="E18" s="83"/>
      <c r="F18" s="83"/>
      <c r="G18" s="83"/>
      <c r="H18" s="83"/>
      <c r="I18" s="83"/>
      <c r="J18" s="83"/>
      <c r="K18" s="83"/>
      <c r="L18" s="83"/>
      <c r="M18" s="83"/>
      <c r="N18" s="83"/>
      <c r="O18" s="83"/>
    </row>
    <row r="19" spans="1:15" ht="14.25">
      <c r="A19" s="83"/>
      <c r="B19" s="83"/>
      <c r="C19" s="83"/>
      <c r="D19" s="83"/>
      <c r="E19" s="83"/>
      <c r="F19" s="83"/>
      <c r="G19" s="83"/>
      <c r="H19" s="83"/>
      <c r="I19" s="83"/>
      <c r="J19" s="83"/>
      <c r="K19" s="83"/>
      <c r="L19" s="83"/>
      <c r="M19" s="83"/>
      <c r="N19" s="83"/>
      <c r="O19" s="83"/>
    </row>
    <row r="20" spans="1:15" ht="14.25">
      <c r="A20" s="83"/>
      <c r="B20" s="83"/>
      <c r="C20" s="83"/>
      <c r="D20" s="83"/>
      <c r="E20" s="83"/>
      <c r="F20" s="83"/>
      <c r="G20" s="83"/>
      <c r="H20" s="83"/>
      <c r="I20" s="83"/>
      <c r="J20" s="83"/>
      <c r="K20" s="83"/>
      <c r="L20" s="83"/>
      <c r="M20" s="83"/>
      <c r="N20" s="83"/>
      <c r="O20" s="83"/>
    </row>
    <row r="21" spans="1:15" ht="14.25">
      <c r="A21" s="83"/>
      <c r="B21" s="83"/>
      <c r="C21" s="83"/>
      <c r="D21" s="83"/>
      <c r="E21" s="83"/>
      <c r="F21" s="83"/>
      <c r="G21" s="83"/>
      <c r="H21" s="83"/>
      <c r="I21" s="83"/>
      <c r="J21" s="83"/>
      <c r="K21" s="83"/>
      <c r="L21" s="83"/>
      <c r="M21" s="83"/>
      <c r="N21" s="83"/>
      <c r="O21" s="83"/>
    </row>
    <row r="22" spans="1:15" ht="14.25">
      <c r="A22" s="83"/>
      <c r="B22" s="83"/>
      <c r="C22" s="83"/>
      <c r="D22" s="83"/>
      <c r="E22" s="83"/>
      <c r="F22" s="83"/>
      <c r="G22" s="83"/>
      <c r="H22" s="83"/>
      <c r="I22" s="83"/>
      <c r="J22" s="83"/>
      <c r="K22" s="83"/>
      <c r="L22" s="83"/>
      <c r="M22" s="83"/>
      <c r="N22" s="83"/>
      <c r="O22" s="83"/>
    </row>
    <row r="23" spans="1:15" ht="14.25">
      <c r="A23" s="83"/>
      <c r="B23" s="83"/>
      <c r="C23" s="83"/>
      <c r="D23" s="83"/>
      <c r="E23" s="83"/>
      <c r="F23" s="83"/>
      <c r="G23" s="83"/>
      <c r="H23" s="83"/>
      <c r="I23" s="83"/>
      <c r="J23" s="83"/>
      <c r="K23" s="83"/>
      <c r="L23" s="83"/>
      <c r="M23" s="83"/>
      <c r="N23" s="83"/>
      <c r="O23" s="83"/>
    </row>
    <row r="24" spans="1:15" ht="14.25">
      <c r="A24" s="83"/>
      <c r="B24" s="83"/>
      <c r="C24" s="83"/>
      <c r="D24" s="83"/>
      <c r="E24" s="83"/>
      <c r="F24" s="83"/>
      <c r="G24" s="83"/>
      <c r="H24" s="83"/>
      <c r="I24" s="83"/>
      <c r="J24" s="83"/>
      <c r="K24" s="83"/>
      <c r="L24" s="83"/>
      <c r="M24" s="83"/>
      <c r="N24" s="83"/>
      <c r="O24" s="83"/>
    </row>
    <row r="25" spans="1:15" ht="14.25">
      <c r="A25" s="83"/>
      <c r="B25" s="83"/>
      <c r="C25" s="83"/>
      <c r="D25" s="83"/>
      <c r="E25" s="83"/>
      <c r="F25" s="83"/>
      <c r="G25" s="83"/>
      <c r="H25" s="83"/>
      <c r="I25" s="83"/>
      <c r="J25" s="83"/>
      <c r="K25" s="83"/>
      <c r="L25" s="83"/>
      <c r="M25" s="83"/>
      <c r="N25" s="83"/>
      <c r="O25" s="83"/>
    </row>
    <row r="26" spans="1:15" ht="14.25">
      <c r="A26" s="83"/>
      <c r="B26" s="83"/>
      <c r="C26" s="83"/>
      <c r="D26" s="83"/>
      <c r="E26" s="83"/>
      <c r="F26" s="83"/>
      <c r="G26" s="83"/>
      <c r="H26" s="83"/>
      <c r="I26" s="83"/>
      <c r="J26" s="83"/>
      <c r="K26" s="83"/>
      <c r="L26" s="83"/>
      <c r="M26" s="83"/>
      <c r="N26" s="83"/>
      <c r="O26" s="83"/>
    </row>
    <row r="27" spans="1:15" ht="14.25">
      <c r="A27" s="83"/>
      <c r="B27" s="83"/>
      <c r="C27" s="83"/>
      <c r="D27" s="83"/>
      <c r="E27" s="83"/>
      <c r="F27" s="83"/>
      <c r="G27" s="83"/>
      <c r="H27" s="83"/>
      <c r="I27" s="83"/>
      <c r="J27" s="83"/>
      <c r="K27" s="83"/>
      <c r="L27" s="83"/>
      <c r="M27" s="83"/>
      <c r="N27" s="83"/>
      <c r="O27" s="83"/>
    </row>
    <row r="28" spans="1:15" ht="14.25">
      <c r="A28" s="83"/>
      <c r="B28" s="83"/>
      <c r="C28" s="83"/>
      <c r="D28" s="83"/>
      <c r="E28" s="83"/>
      <c r="F28" s="83"/>
      <c r="G28" s="83"/>
      <c r="H28" s="83"/>
      <c r="I28" s="83"/>
      <c r="J28" s="83"/>
      <c r="K28" s="83"/>
      <c r="L28" s="83"/>
      <c r="M28" s="83"/>
      <c r="N28" s="83"/>
      <c r="O28" s="83"/>
    </row>
    <row r="29" spans="1:15" ht="14.25">
      <c r="A29" s="83"/>
      <c r="B29" s="83"/>
      <c r="C29" s="83"/>
      <c r="D29" s="83"/>
      <c r="E29" s="83"/>
      <c r="F29" s="83"/>
      <c r="G29" s="83"/>
      <c r="H29" s="83"/>
      <c r="I29" s="83"/>
      <c r="J29" s="83"/>
      <c r="K29" s="83"/>
      <c r="L29" s="83"/>
      <c r="M29" s="83"/>
      <c r="N29" s="83"/>
      <c r="O29" s="83"/>
    </row>
    <row r="30" spans="1:15" ht="14.25">
      <c r="A30" s="83"/>
      <c r="B30" s="83"/>
      <c r="C30" s="83"/>
      <c r="D30" s="83"/>
      <c r="E30" s="83"/>
      <c r="F30" s="83"/>
      <c r="G30" s="83"/>
      <c r="H30" s="83"/>
      <c r="I30" s="83"/>
      <c r="J30" s="83"/>
      <c r="K30" s="83"/>
      <c r="L30" s="83"/>
      <c r="M30" s="83"/>
      <c r="N30" s="83"/>
      <c r="O30" s="83"/>
    </row>
    <row r="31" spans="1:15" ht="14.25">
      <c r="A31" s="83"/>
      <c r="B31" s="83"/>
      <c r="C31" s="83"/>
      <c r="D31" s="83"/>
      <c r="E31" s="83"/>
      <c r="F31" s="83"/>
      <c r="G31" s="83"/>
      <c r="H31" s="83"/>
      <c r="I31" s="83"/>
      <c r="J31" s="83"/>
      <c r="K31" s="83"/>
      <c r="L31" s="83"/>
      <c r="M31" s="83"/>
      <c r="N31" s="83"/>
      <c r="O31" s="83"/>
    </row>
    <row r="32" spans="1:15" ht="14.25">
      <c r="A32" s="83"/>
      <c r="B32" s="83"/>
      <c r="C32" s="83"/>
      <c r="D32" s="83"/>
      <c r="E32" s="83"/>
      <c r="F32" s="83"/>
      <c r="G32" s="83"/>
      <c r="H32" s="83"/>
      <c r="I32" s="83"/>
      <c r="J32" s="83"/>
      <c r="K32" s="83"/>
      <c r="L32" s="83"/>
      <c r="M32" s="83"/>
      <c r="N32" s="83"/>
      <c r="O32" s="83"/>
    </row>
    <row r="33" spans="1:15" ht="14.25">
      <c r="A33" s="83"/>
      <c r="B33" s="83"/>
      <c r="C33" s="83"/>
      <c r="D33" s="83"/>
      <c r="E33" s="83"/>
      <c r="F33" s="83"/>
      <c r="G33" s="83"/>
      <c r="H33" s="83"/>
      <c r="I33" s="83"/>
      <c r="J33" s="83"/>
      <c r="K33" s="83"/>
      <c r="L33" s="83"/>
      <c r="M33" s="83"/>
      <c r="N33" s="83"/>
      <c r="O33" s="83"/>
    </row>
    <row r="34" spans="1:15" ht="14.25">
      <c r="A34" s="83"/>
      <c r="B34" s="83"/>
      <c r="C34" s="83"/>
      <c r="D34" s="83"/>
      <c r="E34" s="83"/>
      <c r="F34" s="83"/>
      <c r="G34" s="83"/>
      <c r="H34" s="83"/>
      <c r="I34" s="83"/>
      <c r="J34" s="83"/>
      <c r="K34" s="83"/>
      <c r="L34" s="83"/>
      <c r="M34" s="83"/>
      <c r="N34" s="83"/>
      <c r="O34" s="83"/>
    </row>
    <row r="35" spans="1:15" ht="14.25">
      <c r="A35" s="83"/>
      <c r="B35" s="83"/>
      <c r="C35" s="83"/>
      <c r="D35" s="83"/>
      <c r="E35" s="83"/>
      <c r="F35" s="83"/>
      <c r="G35" s="83"/>
      <c r="H35" s="83"/>
      <c r="I35" s="83"/>
      <c r="J35" s="83"/>
      <c r="K35" s="83"/>
      <c r="L35" s="83"/>
      <c r="M35" s="83"/>
      <c r="N35" s="83"/>
      <c r="O35" s="83"/>
    </row>
  </sheetData>
  <sheetProtection/>
  <mergeCells count="1">
    <mergeCell ref="A1:A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4"/>
  <sheetViews>
    <sheetView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B12" sqref="B12:D14"/>
    </sheetView>
  </sheetViews>
  <sheetFormatPr defaultColWidth="18.7109375" defaultRowHeight="15"/>
  <cols>
    <col min="1" max="1" width="11.7109375" style="83" customWidth="1"/>
    <col min="2" max="2" width="14.00390625" style="83" customWidth="1"/>
    <col min="3" max="3" width="14.57421875" style="83" customWidth="1"/>
    <col min="4" max="7" width="16.140625" style="83" customWidth="1"/>
    <col min="8" max="8" width="57.421875" style="83" customWidth="1"/>
    <col min="9" max="9" width="14.140625" style="83" customWidth="1"/>
    <col min="10" max="10" width="21.8515625" style="83" customWidth="1"/>
    <col min="11" max="16384" width="18.7109375" style="83" customWidth="1"/>
  </cols>
  <sheetData>
    <row r="1" spans="1:7" ht="19.5" customHeight="1" hidden="1">
      <c r="A1" s="83" t="s">
        <v>286</v>
      </c>
      <c r="B1" s="83" t="s">
        <v>287</v>
      </c>
      <c r="C1" s="83" t="s">
        <v>288</v>
      </c>
      <c r="D1" s="83" t="s">
        <v>289</v>
      </c>
      <c r="E1" s="83" t="s">
        <v>290</v>
      </c>
      <c r="F1" s="83" t="s">
        <v>523</v>
      </c>
      <c r="G1" s="83" t="s">
        <v>524</v>
      </c>
    </row>
    <row r="2" spans="1:9" s="328" customFormat="1" ht="30" customHeight="1">
      <c r="A2" s="384" t="s">
        <v>1072</v>
      </c>
      <c r="B2" s="383" t="s">
        <v>981</v>
      </c>
      <c r="C2" s="383"/>
      <c r="D2" s="383" t="s">
        <v>982</v>
      </c>
      <c r="E2" s="383"/>
      <c r="F2" s="383" t="s">
        <v>520</v>
      </c>
      <c r="G2" s="383"/>
      <c r="H2" s="381" t="s">
        <v>1068</v>
      </c>
      <c r="I2" s="385" t="s">
        <v>1083</v>
      </c>
    </row>
    <row r="3" spans="1:9" s="328" customFormat="1" ht="28.5">
      <c r="A3" s="384"/>
      <c r="B3" s="263" t="s">
        <v>979</v>
      </c>
      <c r="C3" s="279" t="s">
        <v>263</v>
      </c>
      <c r="D3" s="263" t="s">
        <v>979</v>
      </c>
      <c r="E3" s="279" t="s">
        <v>263</v>
      </c>
      <c r="F3" s="279" t="s">
        <v>521</v>
      </c>
      <c r="G3" s="279" t="s">
        <v>522</v>
      </c>
      <c r="H3" s="381"/>
      <c r="I3" s="385"/>
    </row>
    <row r="4" spans="1:9" ht="14.25">
      <c r="A4" s="177">
        <v>40909</v>
      </c>
      <c r="B4" s="78">
        <v>0.075</v>
      </c>
      <c r="C4" s="78">
        <v>0.051</v>
      </c>
      <c r="D4" s="78">
        <v>0.062</v>
      </c>
      <c r="E4" s="78">
        <v>0.038</v>
      </c>
      <c r="F4" s="78">
        <v>0.0175</v>
      </c>
      <c r="G4" s="78">
        <v>0</v>
      </c>
      <c r="H4" s="79" t="s">
        <v>301</v>
      </c>
      <c r="I4" s="329">
        <v>40906</v>
      </c>
    </row>
    <row r="5" spans="1:9" ht="14.25">
      <c r="A5" s="177">
        <v>40544</v>
      </c>
      <c r="B5" s="78">
        <v>0.075</v>
      </c>
      <c r="C5" s="78">
        <v>0.051</v>
      </c>
      <c r="D5" s="78">
        <v>0.062</v>
      </c>
      <c r="E5" s="78">
        <v>0.038</v>
      </c>
      <c r="F5" s="78">
        <v>0.03</v>
      </c>
      <c r="G5" s="78">
        <v>0</v>
      </c>
      <c r="H5" s="79" t="s">
        <v>265</v>
      </c>
      <c r="I5" s="330" t="s">
        <v>266</v>
      </c>
    </row>
    <row r="6" spans="1:9" ht="14.25">
      <c r="A6" s="101">
        <v>38353</v>
      </c>
      <c r="B6" s="78">
        <v>0.075</v>
      </c>
      <c r="C6" s="78">
        <v>0.051</v>
      </c>
      <c r="D6" s="78">
        <v>0.062</v>
      </c>
      <c r="E6" s="78">
        <v>0.038</v>
      </c>
      <c r="F6" s="78">
        <v>0.03</v>
      </c>
      <c r="G6" s="78">
        <v>0.03</v>
      </c>
      <c r="H6" s="83" t="s">
        <v>267</v>
      </c>
      <c r="I6" s="331" t="s">
        <v>268</v>
      </c>
    </row>
    <row r="7" spans="1:9" ht="14.25">
      <c r="A7" s="101">
        <v>35796</v>
      </c>
      <c r="B7" s="78">
        <v>0.075</v>
      </c>
      <c r="C7" s="78">
        <v>0.051</v>
      </c>
      <c r="D7" s="78">
        <v>0.062</v>
      </c>
      <c r="E7" s="78">
        <v>0.038</v>
      </c>
      <c r="F7" s="78">
        <v>0.05</v>
      </c>
      <c r="G7" s="78">
        <v>0.05</v>
      </c>
      <c r="H7" s="332" t="s">
        <v>269</v>
      </c>
      <c r="I7" s="329">
        <v>35787</v>
      </c>
    </row>
    <row r="8" spans="1:9" ht="14.25">
      <c r="A8" s="101">
        <v>35431</v>
      </c>
      <c r="B8" s="78">
        <v>0.034</v>
      </c>
      <c r="C8" s="78">
        <v>0.01</v>
      </c>
      <c r="D8" s="102">
        <v>0.034</v>
      </c>
      <c r="E8" s="78">
        <v>0.038</v>
      </c>
      <c r="F8" s="78">
        <v>0.05</v>
      </c>
      <c r="G8" s="78">
        <v>0.05</v>
      </c>
      <c r="H8" s="332" t="s">
        <v>270</v>
      </c>
      <c r="I8" s="329">
        <v>35428</v>
      </c>
    </row>
    <row r="9" spans="1:8" ht="14.25">
      <c r="A9" s="293">
        <v>34151</v>
      </c>
      <c r="B9" s="78">
        <v>0.024</v>
      </c>
      <c r="C9" s="77"/>
      <c r="F9" s="78">
        <v>0.05</v>
      </c>
      <c r="G9" s="78">
        <v>0.05</v>
      </c>
      <c r="H9" s="79" t="s">
        <v>924</v>
      </c>
    </row>
    <row r="10" spans="1:9" ht="14.25">
      <c r="A10" s="293">
        <v>33270</v>
      </c>
      <c r="B10" s="78">
        <v>0.011</v>
      </c>
      <c r="C10" s="77"/>
      <c r="F10" s="78">
        <v>0.05</v>
      </c>
      <c r="G10" s="78">
        <v>0.05</v>
      </c>
      <c r="H10" s="79" t="s">
        <v>272</v>
      </c>
      <c r="I10" s="329">
        <v>33237</v>
      </c>
    </row>
    <row r="11" spans="1:8" ht="14.25">
      <c r="A11" s="333"/>
      <c r="B11" s="77"/>
      <c r="C11" s="77"/>
      <c r="D11" s="77"/>
      <c r="E11" s="77"/>
      <c r="F11" s="77"/>
      <c r="G11" s="77"/>
      <c r="H11" s="80"/>
    </row>
    <row r="12" spans="1:8" ht="14.25">
      <c r="A12" s="334"/>
      <c r="B12" s="305"/>
      <c r="D12" s="77"/>
      <c r="E12" s="77"/>
      <c r="F12" s="77"/>
      <c r="G12" s="77"/>
      <c r="H12" s="80"/>
    </row>
    <row r="13" spans="1:8" ht="14.25">
      <c r="A13" s="334"/>
      <c r="D13" s="82"/>
      <c r="E13" s="82"/>
      <c r="F13" s="82"/>
      <c r="G13" s="82"/>
      <c r="H13" s="79"/>
    </row>
    <row r="14" spans="1:7" ht="14.25">
      <c r="A14" s="335"/>
      <c r="D14" s="77"/>
      <c r="E14" s="77"/>
      <c r="F14" s="77"/>
      <c r="G14" s="77"/>
    </row>
    <row r="15" spans="1:8" ht="14.25">
      <c r="A15" s="335"/>
      <c r="D15" s="77"/>
      <c r="E15" s="77"/>
      <c r="F15" s="77"/>
      <c r="G15" s="77"/>
      <c r="H15" s="80"/>
    </row>
    <row r="16" spans="1:8" ht="14.25">
      <c r="A16" s="335"/>
      <c r="D16" s="77"/>
      <c r="E16" s="77"/>
      <c r="F16" s="77"/>
      <c r="G16" s="77"/>
      <c r="H16" s="80"/>
    </row>
    <row r="17" spans="1:7" ht="14.25">
      <c r="A17" s="335"/>
      <c r="D17" s="77"/>
      <c r="E17" s="77"/>
      <c r="F17" s="77"/>
      <c r="G17" s="77"/>
    </row>
    <row r="18" spans="1:8" ht="14.25">
      <c r="A18" s="335"/>
      <c r="B18" s="77"/>
      <c r="C18" s="77"/>
      <c r="D18" s="77"/>
      <c r="E18" s="77"/>
      <c r="F18" s="77"/>
      <c r="G18" s="77"/>
      <c r="H18" s="80"/>
    </row>
    <row r="19" spans="1:8" ht="14.25">
      <c r="A19" s="334"/>
      <c r="B19" s="81"/>
      <c r="C19" s="81"/>
      <c r="D19" s="81"/>
      <c r="E19" s="81"/>
      <c r="F19" s="81"/>
      <c r="G19" s="81"/>
      <c r="H19" s="80"/>
    </row>
    <row r="20" spans="1:7" ht="14.25">
      <c r="A20" s="335"/>
      <c r="B20" s="77"/>
      <c r="C20" s="77"/>
      <c r="D20" s="77"/>
      <c r="E20" s="77"/>
      <c r="F20" s="77"/>
      <c r="G20" s="77"/>
    </row>
    <row r="21" spans="1:7" ht="14.25">
      <c r="A21" s="335"/>
      <c r="B21" s="77"/>
      <c r="C21" s="77"/>
      <c r="D21" s="77"/>
      <c r="E21" s="77"/>
      <c r="F21" s="77"/>
      <c r="G21" s="77"/>
    </row>
    <row r="22" spans="1:7" ht="14.25">
      <c r="A22" s="335"/>
      <c r="B22" s="77"/>
      <c r="C22" s="77"/>
      <c r="D22" s="77"/>
      <c r="E22" s="77"/>
      <c r="F22" s="77"/>
      <c r="G22" s="77"/>
    </row>
    <row r="23" spans="1:7" ht="14.25">
      <c r="A23" s="335"/>
      <c r="B23" s="77"/>
      <c r="C23" s="77"/>
      <c r="D23" s="77"/>
      <c r="E23" s="77"/>
      <c r="F23" s="77"/>
      <c r="G23" s="77"/>
    </row>
    <row r="24" spans="1:7" ht="14.25">
      <c r="A24" s="335"/>
      <c r="B24" s="77"/>
      <c r="C24" s="77"/>
      <c r="D24" s="77"/>
      <c r="E24" s="77"/>
      <c r="F24" s="77"/>
      <c r="G24" s="77"/>
    </row>
    <row r="25" ht="14.25">
      <c r="A25" s="336"/>
    </row>
    <row r="26" spans="1:7" ht="14.25">
      <c r="A26" s="335"/>
      <c r="B26" s="77"/>
      <c r="C26" s="77"/>
      <c r="D26" s="77"/>
      <c r="E26" s="77"/>
      <c r="F26" s="77"/>
      <c r="G26" s="77"/>
    </row>
    <row r="27" spans="1:7" ht="14.25">
      <c r="A27" s="336"/>
      <c r="B27" s="77"/>
      <c r="C27" s="77"/>
      <c r="D27" s="77"/>
      <c r="E27" s="77"/>
      <c r="F27" s="77"/>
      <c r="G27" s="77"/>
    </row>
    <row r="28" spans="1:7" ht="14.25">
      <c r="A28" s="336"/>
      <c r="B28" s="77"/>
      <c r="C28" s="77"/>
      <c r="D28" s="77"/>
      <c r="E28" s="77"/>
      <c r="F28" s="77"/>
      <c r="G28" s="77"/>
    </row>
    <row r="29" spans="1:7" ht="14.25">
      <c r="A29" s="336"/>
      <c r="B29" s="77"/>
      <c r="C29" s="77"/>
      <c r="D29" s="77"/>
      <c r="E29" s="77"/>
      <c r="F29" s="77"/>
      <c r="G29" s="77"/>
    </row>
    <row r="30" spans="1:7" ht="14.25">
      <c r="A30" s="336"/>
      <c r="B30" s="77"/>
      <c r="C30" s="77"/>
      <c r="D30" s="77"/>
      <c r="E30" s="77"/>
      <c r="F30" s="77"/>
      <c r="G30" s="77"/>
    </row>
    <row r="31" ht="14.25">
      <c r="A31" s="336"/>
    </row>
    <row r="32" spans="1:7" ht="14.25">
      <c r="A32" s="335"/>
      <c r="B32" s="77"/>
      <c r="C32" s="77"/>
      <c r="D32" s="77"/>
      <c r="E32" s="77"/>
      <c r="F32" s="77"/>
      <c r="G32" s="77"/>
    </row>
    <row r="33" spans="1:7" ht="14.25">
      <c r="A33" s="336"/>
      <c r="B33" s="77"/>
      <c r="C33" s="77"/>
      <c r="D33" s="77"/>
      <c r="E33" s="77"/>
      <c r="F33" s="77"/>
      <c r="G33" s="77"/>
    </row>
    <row r="34" spans="1:7" ht="14.25">
      <c r="A34" s="336"/>
      <c r="B34" s="77"/>
      <c r="C34" s="77"/>
      <c r="D34" s="77"/>
      <c r="E34" s="77"/>
      <c r="F34" s="77"/>
      <c r="G34" s="77"/>
    </row>
    <row r="35" spans="1:7" ht="14.25">
      <c r="A35" s="336"/>
      <c r="B35" s="77"/>
      <c r="C35" s="77"/>
      <c r="D35" s="77"/>
      <c r="E35" s="77"/>
      <c r="F35" s="77"/>
      <c r="G35" s="77"/>
    </row>
    <row r="36" spans="1:7" ht="14.25">
      <c r="A36" s="336"/>
      <c r="B36" s="77"/>
      <c r="C36" s="77"/>
      <c r="D36" s="77"/>
      <c r="E36" s="77"/>
      <c r="F36" s="77"/>
      <c r="G36" s="77"/>
    </row>
    <row r="37" spans="1:7" ht="14.25">
      <c r="A37" s="336"/>
      <c r="B37" s="77"/>
      <c r="C37" s="77"/>
      <c r="D37" s="77"/>
      <c r="E37" s="77"/>
      <c r="F37" s="77"/>
      <c r="G37" s="77"/>
    </row>
    <row r="38" spans="1:7" ht="14.25">
      <c r="A38" s="335"/>
      <c r="B38" s="77"/>
      <c r="C38" s="77"/>
      <c r="D38" s="77"/>
      <c r="E38" s="77"/>
      <c r="F38" s="77"/>
      <c r="G38" s="77"/>
    </row>
    <row r="39" ht="14.25">
      <c r="A39" s="336"/>
    </row>
    <row r="40" spans="1:7" ht="14.25">
      <c r="A40" s="337"/>
      <c r="B40" s="77"/>
      <c r="C40" s="77"/>
      <c r="D40" s="77"/>
      <c r="E40" s="77"/>
      <c r="F40" s="77"/>
      <c r="G40" s="77"/>
    </row>
    <row r="41" ht="14.25">
      <c r="A41" s="336"/>
    </row>
    <row r="42" ht="14.25">
      <c r="A42" s="337"/>
    </row>
    <row r="44" spans="2:7" ht="14.25">
      <c r="B44" s="305"/>
      <c r="C44" s="305"/>
      <c r="D44" s="305"/>
      <c r="E44" s="305"/>
      <c r="F44" s="305"/>
      <c r="G44" s="305"/>
    </row>
  </sheetData>
  <sheetProtection/>
  <mergeCells count="6">
    <mergeCell ref="A2:A3"/>
    <mergeCell ref="I2:I3"/>
    <mergeCell ref="H2:H3"/>
    <mergeCell ref="B2:C2"/>
    <mergeCell ref="D2:E2"/>
    <mergeCell ref="F2:G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45"/>
  <sheetViews>
    <sheetView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B13" sqref="B13:E20"/>
    </sheetView>
  </sheetViews>
  <sheetFormatPr defaultColWidth="18.7109375" defaultRowHeight="15"/>
  <cols>
    <col min="1" max="1" width="11.7109375" style="83" customWidth="1"/>
    <col min="2" max="3" width="16.140625" style="83" customWidth="1"/>
    <col min="4" max="4" width="14.421875" style="83" customWidth="1"/>
    <col min="5" max="5" width="12.28125" style="83" customWidth="1"/>
    <col min="6" max="8" width="16.140625" style="83" customWidth="1"/>
    <col min="9" max="9" width="20.140625" style="83" customWidth="1"/>
    <col min="10" max="10" width="87.421875" style="83" customWidth="1"/>
    <col min="11" max="11" width="66.421875" style="83" customWidth="1"/>
    <col min="12" max="12" width="21.8515625" style="83" customWidth="1"/>
    <col min="13" max="16384" width="18.7109375" style="83" customWidth="1"/>
  </cols>
  <sheetData>
    <row r="1" spans="1:9" ht="14.25" customHeight="1" hidden="1">
      <c r="A1" s="83" t="s">
        <v>286</v>
      </c>
      <c r="B1" s="83" t="s">
        <v>291</v>
      </c>
      <c r="C1" s="83" t="s">
        <v>292</v>
      </c>
      <c r="D1" s="83" t="s">
        <v>293</v>
      </c>
      <c r="E1" s="83" t="s">
        <v>294</v>
      </c>
      <c r="F1" s="83" t="s">
        <v>295</v>
      </c>
      <c r="G1" s="83" t="s">
        <v>296</v>
      </c>
      <c r="H1" s="83" t="s">
        <v>331</v>
      </c>
      <c r="I1" s="83" t="s">
        <v>297</v>
      </c>
    </row>
    <row r="2" spans="1:10" s="328" customFormat="1" ht="14.25">
      <c r="A2" s="384" t="s">
        <v>1072</v>
      </c>
      <c r="B2" s="383" t="s">
        <v>983</v>
      </c>
      <c r="C2" s="383"/>
      <c r="D2" s="383"/>
      <c r="E2" s="383" t="s">
        <v>984</v>
      </c>
      <c r="F2" s="383"/>
      <c r="G2" s="383"/>
      <c r="H2" s="383" t="s">
        <v>992</v>
      </c>
      <c r="I2" s="383"/>
      <c r="J2" s="278" t="s">
        <v>1066</v>
      </c>
    </row>
    <row r="3" spans="1:10" s="328" customFormat="1" ht="28.5">
      <c r="A3" s="384"/>
      <c r="B3" s="263" t="s">
        <v>979</v>
      </c>
      <c r="C3" s="279" t="s">
        <v>263</v>
      </c>
      <c r="D3" s="279" t="s">
        <v>264</v>
      </c>
      <c r="E3" s="263" t="s">
        <v>979</v>
      </c>
      <c r="F3" s="279" t="s">
        <v>263</v>
      </c>
      <c r="G3" s="279" t="s">
        <v>264</v>
      </c>
      <c r="H3" s="263" t="s">
        <v>979</v>
      </c>
      <c r="I3" s="279" t="s">
        <v>263</v>
      </c>
      <c r="J3" s="278"/>
    </row>
    <row r="4" spans="1:10" ht="14.25">
      <c r="A4" s="177">
        <v>40909</v>
      </c>
      <c r="B4" s="102">
        <v>0.066</v>
      </c>
      <c r="C4" s="78">
        <v>0.042</v>
      </c>
      <c r="D4" s="338">
        <v>0.038</v>
      </c>
      <c r="E4" s="102">
        <v>0.075</v>
      </c>
      <c r="F4" s="78">
        <v>0.042</v>
      </c>
      <c r="G4" s="338">
        <v>0.038</v>
      </c>
      <c r="H4" s="78">
        <v>0.062</v>
      </c>
      <c r="I4" s="78">
        <v>0.038</v>
      </c>
      <c r="J4" s="79" t="s">
        <v>1012</v>
      </c>
    </row>
    <row r="5" spans="1:10" ht="14.25">
      <c r="A5" s="177">
        <v>40544</v>
      </c>
      <c r="B5" s="102">
        <v>0.066</v>
      </c>
      <c r="C5" s="78">
        <v>0.042</v>
      </c>
      <c r="D5" s="338">
        <v>0.038</v>
      </c>
      <c r="E5" s="102">
        <v>0.075</v>
      </c>
      <c r="F5" s="78">
        <v>0.042</v>
      </c>
      <c r="G5" s="338">
        <v>0.038</v>
      </c>
      <c r="H5" s="78">
        <v>0.062</v>
      </c>
      <c r="I5" s="78">
        <v>0.038</v>
      </c>
      <c r="J5" s="79" t="s">
        <v>990</v>
      </c>
    </row>
    <row r="6" spans="1:11" ht="14.25">
      <c r="A6" s="101">
        <v>39448</v>
      </c>
      <c r="B6" s="102">
        <v>0.066</v>
      </c>
      <c r="C6" s="78">
        <v>0.042</v>
      </c>
      <c r="D6" s="338">
        <v>0.038</v>
      </c>
      <c r="E6" s="102">
        <v>0.075</v>
      </c>
      <c r="F6" s="78">
        <v>0.042</v>
      </c>
      <c r="G6" s="338">
        <v>0.038</v>
      </c>
      <c r="H6" s="78">
        <v>0.062</v>
      </c>
      <c r="I6" s="78">
        <v>0.038</v>
      </c>
      <c r="J6" s="79" t="s">
        <v>989</v>
      </c>
      <c r="K6" s="79" t="s">
        <v>991</v>
      </c>
    </row>
    <row r="7" spans="1:10" ht="14.25">
      <c r="A7" s="101">
        <v>38353</v>
      </c>
      <c r="B7" s="102">
        <v>0.066</v>
      </c>
      <c r="C7" s="78">
        <v>0.042</v>
      </c>
      <c r="D7" s="338">
        <v>0.038</v>
      </c>
      <c r="E7" s="78">
        <v>0.066</v>
      </c>
      <c r="F7" s="78">
        <v>0.042</v>
      </c>
      <c r="H7" s="78">
        <v>0.062</v>
      </c>
      <c r="I7" s="78">
        <v>0.038</v>
      </c>
      <c r="J7" s="83" t="s">
        <v>988</v>
      </c>
    </row>
    <row r="8" spans="1:11" ht="14.25">
      <c r="A8" s="101">
        <v>35796</v>
      </c>
      <c r="B8" s="102">
        <v>0.062</v>
      </c>
      <c r="C8" s="338">
        <v>0.038</v>
      </c>
      <c r="D8" s="78">
        <v>0.038</v>
      </c>
      <c r="E8" s="78">
        <v>0.062</v>
      </c>
      <c r="F8" s="78">
        <v>0.038</v>
      </c>
      <c r="H8" s="78">
        <v>0.062</v>
      </c>
      <c r="I8" s="78">
        <v>0.038</v>
      </c>
      <c r="J8" s="332" t="s">
        <v>985</v>
      </c>
      <c r="K8" s="83" t="s">
        <v>987</v>
      </c>
    </row>
    <row r="9" spans="1:10" ht="14.25">
      <c r="A9" s="101">
        <v>35431</v>
      </c>
      <c r="B9" s="102">
        <v>0.034</v>
      </c>
      <c r="C9" s="78">
        <v>0.042</v>
      </c>
      <c r="D9" s="338">
        <v>0.01</v>
      </c>
      <c r="E9" s="102">
        <v>0.034</v>
      </c>
      <c r="F9" s="78">
        <v>0.042</v>
      </c>
      <c r="H9" s="102">
        <v>0.034</v>
      </c>
      <c r="I9" s="78">
        <v>0.038</v>
      </c>
      <c r="J9" s="332" t="s">
        <v>986</v>
      </c>
    </row>
    <row r="10" spans="1:10" ht="14.25">
      <c r="A10" s="293">
        <v>34151</v>
      </c>
      <c r="B10" s="78">
        <v>0.024</v>
      </c>
      <c r="E10" s="77"/>
      <c r="F10" s="77"/>
      <c r="G10" s="77"/>
      <c r="H10" s="77"/>
      <c r="I10" s="77"/>
      <c r="J10" s="79" t="s">
        <v>924</v>
      </c>
    </row>
    <row r="11" spans="1:10" ht="14.25">
      <c r="A11" s="293">
        <v>33270</v>
      </c>
      <c r="B11" s="78">
        <v>0.011</v>
      </c>
      <c r="C11" s="77"/>
      <c r="D11" s="77"/>
      <c r="E11" s="77"/>
      <c r="F11" s="77"/>
      <c r="G11" s="77"/>
      <c r="H11" s="77"/>
      <c r="I11" s="77"/>
      <c r="J11" s="79" t="s">
        <v>923</v>
      </c>
    </row>
    <row r="12" spans="1:10" ht="14.25">
      <c r="A12" s="333"/>
      <c r="B12" s="77"/>
      <c r="C12" s="77"/>
      <c r="D12" s="77"/>
      <c r="E12" s="77"/>
      <c r="F12" s="77"/>
      <c r="G12" s="77"/>
      <c r="H12" s="77"/>
      <c r="I12" s="77"/>
      <c r="J12" s="80"/>
    </row>
    <row r="13" spans="1:10" ht="14.25">
      <c r="A13" s="334"/>
      <c r="B13" s="305" t="s">
        <v>994</v>
      </c>
      <c r="D13" s="77"/>
      <c r="E13" s="77"/>
      <c r="F13" s="77"/>
      <c r="G13" s="77"/>
      <c r="H13" s="77"/>
      <c r="I13" s="77"/>
      <c r="J13" s="80"/>
    </row>
    <row r="14" spans="1:10" ht="14.25">
      <c r="A14" s="334"/>
      <c r="B14" s="83" t="s">
        <v>273</v>
      </c>
      <c r="D14" s="83" t="s">
        <v>274</v>
      </c>
      <c r="E14" s="82"/>
      <c r="F14" s="82"/>
      <c r="G14" s="82"/>
      <c r="H14" s="82"/>
      <c r="I14" s="82"/>
      <c r="J14" s="79"/>
    </row>
    <row r="15" spans="1:9" ht="14.25">
      <c r="A15" s="335"/>
      <c r="D15" s="83" t="s">
        <v>275</v>
      </c>
      <c r="E15" s="77"/>
      <c r="F15" s="77"/>
      <c r="G15" s="77"/>
      <c r="H15" s="77"/>
      <c r="I15" s="77"/>
    </row>
    <row r="16" spans="1:10" ht="14.25">
      <c r="A16" s="335"/>
      <c r="B16" s="83" t="s">
        <v>997</v>
      </c>
      <c r="D16" s="83" t="s">
        <v>999</v>
      </c>
      <c r="E16" s="77"/>
      <c r="F16" s="77"/>
      <c r="G16" s="77"/>
      <c r="H16" s="77"/>
      <c r="I16" s="77"/>
      <c r="J16" s="80"/>
    </row>
    <row r="17" spans="1:10" ht="14.25">
      <c r="A17" s="335"/>
      <c r="D17" s="83" t="s">
        <v>996</v>
      </c>
      <c r="E17" s="77"/>
      <c r="F17" s="77"/>
      <c r="G17" s="77"/>
      <c r="H17" s="77"/>
      <c r="I17" s="77"/>
      <c r="J17" s="80"/>
    </row>
    <row r="18" spans="1:9" ht="14.25">
      <c r="A18" s="335"/>
      <c r="D18" s="83" t="s">
        <v>995</v>
      </c>
      <c r="E18" s="77"/>
      <c r="F18" s="77"/>
      <c r="G18" s="77"/>
      <c r="H18" s="77"/>
      <c r="I18" s="77"/>
    </row>
    <row r="19" spans="1:10" ht="14.25">
      <c r="A19" s="335"/>
      <c r="B19" s="83" t="s">
        <v>998</v>
      </c>
      <c r="D19" s="83" t="s">
        <v>993</v>
      </c>
      <c r="E19" s="77"/>
      <c r="F19" s="77"/>
      <c r="G19" s="77"/>
      <c r="H19" s="77"/>
      <c r="I19" s="77"/>
      <c r="J19" s="80"/>
    </row>
    <row r="20" spans="1:10" ht="14.25">
      <c r="A20" s="334"/>
      <c r="D20" s="83" t="s">
        <v>1000</v>
      </c>
      <c r="E20" s="81"/>
      <c r="F20" s="81"/>
      <c r="G20" s="81"/>
      <c r="H20" s="81"/>
      <c r="I20" s="81"/>
      <c r="J20" s="80"/>
    </row>
    <row r="21" spans="1:9" ht="14.25">
      <c r="A21" s="335"/>
      <c r="B21" s="77"/>
      <c r="C21" s="77"/>
      <c r="D21" s="77"/>
      <c r="E21" s="77"/>
      <c r="F21" s="77"/>
      <c r="G21" s="77"/>
      <c r="H21" s="77"/>
      <c r="I21" s="77"/>
    </row>
    <row r="22" spans="1:9" ht="14.25">
      <c r="A22" s="335"/>
      <c r="B22" s="77"/>
      <c r="C22" s="77"/>
      <c r="D22" s="77"/>
      <c r="E22" s="77"/>
      <c r="F22" s="77"/>
      <c r="G22" s="77"/>
      <c r="H22" s="77"/>
      <c r="I22" s="77"/>
    </row>
    <row r="23" spans="1:9" ht="14.25">
      <c r="A23" s="335"/>
      <c r="B23" s="77"/>
      <c r="C23" s="77"/>
      <c r="D23" s="77"/>
      <c r="E23" s="77"/>
      <c r="F23" s="77"/>
      <c r="G23" s="77"/>
      <c r="H23" s="77"/>
      <c r="I23" s="77"/>
    </row>
    <row r="24" spans="1:9" ht="14.25">
      <c r="A24" s="335"/>
      <c r="B24" s="77"/>
      <c r="C24" s="77"/>
      <c r="D24" s="77"/>
      <c r="E24" s="77"/>
      <c r="F24" s="77"/>
      <c r="G24" s="77"/>
      <c r="H24" s="77"/>
      <c r="I24" s="77"/>
    </row>
    <row r="25" spans="1:9" ht="14.25">
      <c r="A25" s="335"/>
      <c r="B25" s="77"/>
      <c r="C25" s="77"/>
      <c r="D25" s="77"/>
      <c r="E25" s="77"/>
      <c r="F25" s="77"/>
      <c r="G25" s="77"/>
      <c r="H25" s="77"/>
      <c r="I25" s="77"/>
    </row>
    <row r="26" ht="14.25">
      <c r="A26" s="336"/>
    </row>
    <row r="27" spans="1:9" ht="14.25">
      <c r="A27" s="335"/>
      <c r="B27" s="77"/>
      <c r="C27" s="77"/>
      <c r="D27" s="77"/>
      <c r="E27" s="77"/>
      <c r="F27" s="77"/>
      <c r="G27" s="77"/>
      <c r="H27" s="77"/>
      <c r="I27" s="77"/>
    </row>
    <row r="28" spans="1:9" ht="14.25">
      <c r="A28" s="336"/>
      <c r="B28" s="77"/>
      <c r="C28" s="77"/>
      <c r="D28" s="77"/>
      <c r="E28" s="77"/>
      <c r="F28" s="77"/>
      <c r="G28" s="77"/>
      <c r="H28" s="77"/>
      <c r="I28" s="77"/>
    </row>
    <row r="29" spans="1:9" ht="14.25">
      <c r="A29" s="336"/>
      <c r="B29" s="77"/>
      <c r="C29" s="77"/>
      <c r="D29" s="77"/>
      <c r="E29" s="77"/>
      <c r="F29" s="77"/>
      <c r="G29" s="77"/>
      <c r="H29" s="77"/>
      <c r="I29" s="77"/>
    </row>
    <row r="30" spans="1:9" ht="14.25">
      <c r="A30" s="336"/>
      <c r="B30" s="77"/>
      <c r="C30" s="77"/>
      <c r="D30" s="77"/>
      <c r="E30" s="77"/>
      <c r="F30" s="77"/>
      <c r="G30" s="77"/>
      <c r="H30" s="77"/>
      <c r="I30" s="77"/>
    </row>
    <row r="31" spans="1:9" ht="14.25">
      <c r="A31" s="336"/>
      <c r="B31" s="77"/>
      <c r="C31" s="77"/>
      <c r="D31" s="77"/>
      <c r="E31" s="77"/>
      <c r="F31" s="77"/>
      <c r="G31" s="77"/>
      <c r="H31" s="77"/>
      <c r="I31" s="77"/>
    </row>
    <row r="32" ht="14.25">
      <c r="A32" s="336"/>
    </row>
    <row r="33" spans="1:9" ht="14.25">
      <c r="A33" s="335"/>
      <c r="B33" s="77"/>
      <c r="C33" s="77"/>
      <c r="D33" s="77"/>
      <c r="E33" s="77"/>
      <c r="F33" s="77"/>
      <c r="G33" s="77"/>
      <c r="H33" s="77"/>
      <c r="I33" s="77"/>
    </row>
    <row r="34" spans="1:9" ht="14.25">
      <c r="A34" s="336"/>
      <c r="B34" s="77"/>
      <c r="C34" s="77"/>
      <c r="D34" s="77"/>
      <c r="E34" s="77"/>
      <c r="F34" s="77"/>
      <c r="G34" s="77"/>
      <c r="H34" s="77"/>
      <c r="I34" s="77"/>
    </row>
    <row r="35" spans="1:9" ht="14.25">
      <c r="A35" s="336"/>
      <c r="B35" s="77"/>
      <c r="C35" s="77"/>
      <c r="D35" s="77"/>
      <c r="E35" s="77"/>
      <c r="F35" s="77"/>
      <c r="G35" s="77"/>
      <c r="H35" s="77"/>
      <c r="I35" s="77"/>
    </row>
    <row r="36" spans="1:9" ht="14.25">
      <c r="A36" s="336"/>
      <c r="B36" s="77"/>
      <c r="C36" s="77"/>
      <c r="D36" s="77"/>
      <c r="E36" s="77"/>
      <c r="F36" s="77"/>
      <c r="G36" s="77"/>
      <c r="H36" s="77"/>
      <c r="I36" s="77"/>
    </row>
    <row r="37" spans="1:9" ht="14.25">
      <c r="A37" s="336"/>
      <c r="B37" s="77"/>
      <c r="C37" s="77"/>
      <c r="D37" s="77"/>
      <c r="E37" s="77"/>
      <c r="F37" s="77"/>
      <c r="G37" s="77"/>
      <c r="H37" s="77"/>
      <c r="I37" s="77"/>
    </row>
    <row r="38" spans="1:9" ht="14.25">
      <c r="A38" s="336"/>
      <c r="B38" s="77"/>
      <c r="C38" s="77"/>
      <c r="D38" s="77"/>
      <c r="E38" s="77"/>
      <c r="F38" s="77"/>
      <c r="G38" s="77"/>
      <c r="H38" s="77"/>
      <c r="I38" s="77"/>
    </row>
    <row r="39" spans="1:9" ht="14.25">
      <c r="A39" s="335"/>
      <c r="B39" s="77"/>
      <c r="C39" s="77"/>
      <c r="D39" s="77"/>
      <c r="E39" s="77"/>
      <c r="F39" s="77"/>
      <c r="G39" s="77"/>
      <c r="H39" s="77"/>
      <c r="I39" s="77"/>
    </row>
    <row r="40" ht="14.25">
      <c r="A40" s="336"/>
    </row>
    <row r="41" spans="1:9" ht="14.25">
      <c r="A41" s="337"/>
      <c r="B41" s="77"/>
      <c r="C41" s="77"/>
      <c r="D41" s="77"/>
      <c r="E41" s="77"/>
      <c r="F41" s="77"/>
      <c r="G41" s="77"/>
      <c r="H41" s="77"/>
      <c r="I41" s="77"/>
    </row>
    <row r="42" ht="14.25">
      <c r="A42" s="336"/>
    </row>
    <row r="43" ht="14.25">
      <c r="A43" s="337"/>
    </row>
    <row r="45" spans="2:9" ht="14.25">
      <c r="B45" s="305"/>
      <c r="C45" s="305"/>
      <c r="D45" s="305"/>
      <c r="E45" s="305"/>
      <c r="F45" s="305"/>
      <c r="G45" s="305"/>
      <c r="H45" s="305"/>
      <c r="I45" s="305"/>
    </row>
  </sheetData>
  <sheetProtection/>
  <mergeCells count="4">
    <mergeCell ref="B2:D2"/>
    <mergeCell ref="E2:G2"/>
    <mergeCell ref="H2:I2"/>
    <mergeCell ref="A2:A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37"/>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C17" sqref="C1:C17"/>
    </sheetView>
  </sheetViews>
  <sheetFormatPr defaultColWidth="18.7109375" defaultRowHeight="15"/>
  <cols>
    <col min="1" max="1" width="11.7109375" style="83" customWidth="1"/>
    <col min="2" max="2" width="10.00390625" style="83" customWidth="1"/>
    <col min="3" max="3" width="51.57421875" style="83" customWidth="1"/>
    <col min="4" max="4" width="11.57421875" style="83" customWidth="1"/>
    <col min="5" max="5" width="21.8515625" style="83" customWidth="1"/>
    <col min="6" max="16384" width="18.7109375" style="83" customWidth="1"/>
  </cols>
  <sheetData>
    <row r="1" spans="1:2" ht="13.5" customHeight="1" hidden="1">
      <c r="A1" s="83" t="s">
        <v>286</v>
      </c>
      <c r="B1" s="83" t="s">
        <v>504</v>
      </c>
    </row>
    <row r="2" spans="1:4" s="328" customFormat="1" ht="28.5">
      <c r="A2" s="264" t="s">
        <v>1072</v>
      </c>
      <c r="B2" s="279" t="s">
        <v>980</v>
      </c>
      <c r="C2" s="278" t="s">
        <v>1033</v>
      </c>
      <c r="D2" s="279" t="s">
        <v>1083</v>
      </c>
    </row>
    <row r="3" spans="1:4" ht="14.25">
      <c r="A3" s="101">
        <v>35096</v>
      </c>
      <c r="B3" s="78">
        <v>0.005</v>
      </c>
      <c r="C3" s="339" t="s">
        <v>271</v>
      </c>
      <c r="D3" s="329">
        <v>35089</v>
      </c>
    </row>
    <row r="4" spans="1:3" ht="14.25">
      <c r="A4" s="333"/>
      <c r="B4" s="77"/>
      <c r="C4" s="80"/>
    </row>
    <row r="5" spans="1:3" ht="14.25">
      <c r="A5" s="334"/>
      <c r="B5" s="268" t="s">
        <v>210</v>
      </c>
      <c r="C5" s="80"/>
    </row>
    <row r="6" spans="1:3" ht="14.25">
      <c r="A6" s="334"/>
      <c r="B6" s="267" t="s">
        <v>646</v>
      </c>
      <c r="C6" s="79"/>
    </row>
    <row r="7" spans="1:2" ht="14.25">
      <c r="A7" s="335"/>
      <c r="B7" s="77"/>
    </row>
    <row r="8" spans="1:3" ht="14.25">
      <c r="A8" s="335"/>
      <c r="B8" s="77"/>
      <c r="C8" s="80"/>
    </row>
    <row r="9" spans="1:3" ht="14.25">
      <c r="A9" s="335"/>
      <c r="B9" s="77"/>
      <c r="C9" s="80"/>
    </row>
    <row r="10" spans="1:2" ht="14.25">
      <c r="A10" s="335"/>
      <c r="B10" s="77"/>
    </row>
    <row r="11" spans="1:3" ht="14.25">
      <c r="A11" s="335"/>
      <c r="B11" s="77"/>
      <c r="C11" s="80"/>
    </row>
    <row r="12" spans="1:3" ht="14.25">
      <c r="A12" s="334"/>
      <c r="B12" s="81"/>
      <c r="C12" s="80"/>
    </row>
    <row r="13" spans="1:2" ht="14.25">
      <c r="A13" s="335"/>
      <c r="B13" s="77"/>
    </row>
    <row r="14" spans="1:2" ht="14.25">
      <c r="A14" s="335"/>
      <c r="B14" s="77"/>
    </row>
    <row r="15" spans="1:2" ht="14.25">
      <c r="A15" s="335"/>
      <c r="B15" s="77"/>
    </row>
    <row r="16" spans="1:2" ht="14.25">
      <c r="A16" s="335"/>
      <c r="B16" s="77"/>
    </row>
    <row r="17" spans="1:2" ht="14.25">
      <c r="A17" s="335"/>
      <c r="B17" s="77"/>
    </row>
    <row r="18" ht="14.25">
      <c r="A18" s="336"/>
    </row>
    <row r="19" spans="1:2" ht="14.25">
      <c r="A19" s="335"/>
      <c r="B19" s="77"/>
    </row>
    <row r="20" spans="1:2" ht="14.25">
      <c r="A20" s="336"/>
      <c r="B20" s="77"/>
    </row>
    <row r="21" spans="1:2" ht="14.25">
      <c r="A21" s="336"/>
      <c r="B21" s="77"/>
    </row>
    <row r="22" spans="1:2" ht="14.25">
      <c r="A22" s="336"/>
      <c r="B22" s="77"/>
    </row>
    <row r="23" spans="1:2" ht="14.25">
      <c r="A23" s="336"/>
      <c r="B23" s="77"/>
    </row>
    <row r="24" ht="14.25">
      <c r="A24" s="336"/>
    </row>
    <row r="25" spans="1:2" ht="14.25">
      <c r="A25" s="335"/>
      <c r="B25" s="77"/>
    </row>
    <row r="26" spans="1:2" ht="14.25">
      <c r="A26" s="336"/>
      <c r="B26" s="77"/>
    </row>
    <row r="27" spans="1:2" ht="14.25">
      <c r="A27" s="336"/>
      <c r="B27" s="77"/>
    </row>
    <row r="28" spans="1:2" ht="14.25">
      <c r="A28" s="336"/>
      <c r="B28" s="77"/>
    </row>
    <row r="29" spans="1:2" ht="14.25">
      <c r="A29" s="336"/>
      <c r="B29" s="77"/>
    </row>
    <row r="30" spans="1:2" ht="14.25">
      <c r="A30" s="336"/>
      <c r="B30" s="77"/>
    </row>
    <row r="31" spans="1:2" ht="14.25">
      <c r="A31" s="335"/>
      <c r="B31" s="77"/>
    </row>
    <row r="32" ht="14.25">
      <c r="A32" s="336"/>
    </row>
    <row r="33" spans="1:2" ht="14.25">
      <c r="A33" s="337"/>
      <c r="B33" s="77"/>
    </row>
    <row r="34" ht="14.25">
      <c r="A34" s="336"/>
    </row>
    <row r="35" ht="14.25">
      <c r="A35" s="337"/>
    </row>
    <row r="37" ht="14.25">
      <c r="B37" s="305"/>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24"/>
  <sheetViews>
    <sheetView zoomScalePageLayoutView="0" workbookViewId="0" topLeftCell="A1">
      <pane xSplit="1" ySplit="4" topLeftCell="B5" activePane="bottomRight" state="frozen"/>
      <selection pane="topLeft" activeCell="A1" sqref="A1"/>
      <selection pane="topRight" activeCell="B1" sqref="B1"/>
      <selection pane="bottomLeft" activeCell="A3" sqref="A3"/>
      <selection pane="bottomRight" activeCell="A1" sqref="A1:A16384"/>
    </sheetView>
  </sheetViews>
  <sheetFormatPr defaultColWidth="11.421875" defaultRowHeight="15"/>
  <cols>
    <col min="1" max="1" width="11.7109375" style="327" customWidth="1"/>
    <col min="2" max="4" width="11.421875" style="327" customWidth="1"/>
    <col min="5" max="5" width="42.28125" style="327" customWidth="1"/>
    <col min="6" max="6" width="13.57421875" style="327" customWidth="1"/>
    <col min="7" max="16384" width="11.421875" style="327" customWidth="1"/>
  </cols>
  <sheetData>
    <row r="1" spans="1:4" ht="14.25" hidden="1">
      <c r="A1" s="327" t="s">
        <v>286</v>
      </c>
      <c r="B1" s="327" t="s">
        <v>302</v>
      </c>
      <c r="C1" s="327" t="s">
        <v>303</v>
      </c>
      <c r="D1" s="327" t="s">
        <v>304</v>
      </c>
    </row>
    <row r="2" spans="1:6" s="341" customFormat="1" ht="14.25">
      <c r="A2" s="384" t="s">
        <v>1072</v>
      </c>
      <c r="B2" s="383" t="s">
        <v>476</v>
      </c>
      <c r="C2" s="383"/>
      <c r="D2" s="383"/>
      <c r="E2" s="340"/>
      <c r="F2" s="340"/>
    </row>
    <row r="3" spans="1:6" s="341" customFormat="1" ht="15" customHeight="1">
      <c r="A3" s="384"/>
      <c r="B3" s="386" t="s">
        <v>1073</v>
      </c>
      <c r="C3" s="386"/>
      <c r="D3" s="386" t="s">
        <v>1074</v>
      </c>
      <c r="E3" s="386" t="s">
        <v>1068</v>
      </c>
      <c r="F3" s="385" t="s">
        <v>1083</v>
      </c>
    </row>
    <row r="4" spans="1:6" s="341" customFormat="1" ht="28.5">
      <c r="A4" s="384"/>
      <c r="B4" s="263" t="s">
        <v>1075</v>
      </c>
      <c r="C4" s="263" t="s">
        <v>1076</v>
      </c>
      <c r="D4" s="386"/>
      <c r="E4" s="386"/>
      <c r="F4" s="385"/>
    </row>
    <row r="5" spans="1:6" ht="14.25">
      <c r="A5" s="342">
        <v>24351</v>
      </c>
      <c r="B5" s="120">
        <v>0.06</v>
      </c>
      <c r="C5" s="120">
        <v>0.02</v>
      </c>
      <c r="D5" s="233">
        <v>0.15</v>
      </c>
      <c r="E5" s="66" t="s">
        <v>1077</v>
      </c>
      <c r="F5" s="84">
        <v>24336</v>
      </c>
    </row>
    <row r="6" spans="1:6" ht="14.25">
      <c r="A6" s="342">
        <v>22647</v>
      </c>
      <c r="B6" s="120">
        <v>0.06</v>
      </c>
      <c r="C6" s="120">
        <v>0.02</v>
      </c>
      <c r="D6" s="233">
        <v>0.1425</v>
      </c>
      <c r="E6" s="66" t="s">
        <v>21</v>
      </c>
      <c r="F6" s="84">
        <v>22646</v>
      </c>
    </row>
    <row r="7" spans="1:6" ht="14.25">
      <c r="A7" s="342">
        <v>22282</v>
      </c>
      <c r="B7" s="120">
        <v>0.06</v>
      </c>
      <c r="C7" s="120">
        <v>0.02</v>
      </c>
      <c r="D7" s="233">
        <v>0.135</v>
      </c>
      <c r="E7" s="66" t="s">
        <v>22</v>
      </c>
      <c r="F7" s="84">
        <v>22281</v>
      </c>
    </row>
    <row r="8" spans="1:6" ht="14.25">
      <c r="A8" s="342">
        <v>21551</v>
      </c>
      <c r="B8" s="120">
        <v>0.06</v>
      </c>
      <c r="C8" s="120">
        <v>0.02</v>
      </c>
      <c r="D8" s="233">
        <v>0.125</v>
      </c>
      <c r="E8" s="66" t="s">
        <v>23</v>
      </c>
      <c r="F8" s="84">
        <v>21550</v>
      </c>
    </row>
    <row r="9" spans="1:6" ht="14.25">
      <c r="A9" s="342">
        <v>17715</v>
      </c>
      <c r="B9" s="120">
        <v>0.06</v>
      </c>
      <c r="C9" s="120">
        <v>0.02</v>
      </c>
      <c r="D9" s="233">
        <v>0.1</v>
      </c>
      <c r="E9" s="66" t="s">
        <v>24</v>
      </c>
      <c r="F9" s="84">
        <v>17769</v>
      </c>
    </row>
    <row r="10" spans="1:6" ht="14.25">
      <c r="A10" s="342">
        <v>17168</v>
      </c>
      <c r="B10" s="120">
        <v>0.06</v>
      </c>
      <c r="C10" s="120">
        <v>0.06</v>
      </c>
      <c r="D10" s="233">
        <v>0.1</v>
      </c>
      <c r="E10" s="66" t="s">
        <v>1078</v>
      </c>
      <c r="F10" s="84"/>
    </row>
    <row r="11" spans="1:6" ht="14.25">
      <c r="A11" s="342">
        <v>16438</v>
      </c>
      <c r="B11" s="120">
        <v>0.06</v>
      </c>
      <c r="C11" s="120">
        <v>0.06</v>
      </c>
      <c r="D11" s="233">
        <v>0.06</v>
      </c>
      <c r="E11" s="66" t="s">
        <v>1079</v>
      </c>
      <c r="F11" s="84"/>
    </row>
    <row r="12" spans="1:6" ht="14.25">
      <c r="A12" s="342">
        <v>13516</v>
      </c>
      <c r="B12" s="120">
        <v>0.04</v>
      </c>
      <c r="C12" s="120">
        <v>0.04</v>
      </c>
      <c r="D12" s="233">
        <v>0.04</v>
      </c>
      <c r="E12" s="66" t="s">
        <v>1080</v>
      </c>
      <c r="F12" s="84"/>
    </row>
    <row r="13" spans="1:6" ht="14.25">
      <c r="A13" s="342">
        <v>13150</v>
      </c>
      <c r="B13" s="120">
        <v>0.035</v>
      </c>
      <c r="C13" s="120">
        <v>0.035</v>
      </c>
      <c r="D13" s="233">
        <v>0.035</v>
      </c>
      <c r="E13" s="66" t="s">
        <v>1081</v>
      </c>
      <c r="F13" s="84"/>
    </row>
    <row r="14" spans="1:6" ht="14.25">
      <c r="A14" s="342">
        <v>11140</v>
      </c>
      <c r="B14" s="120">
        <v>0.04</v>
      </c>
      <c r="C14" s="120">
        <v>0.04</v>
      </c>
      <c r="D14" s="233">
        <v>0.04</v>
      </c>
      <c r="E14" s="66" t="s">
        <v>1082</v>
      </c>
      <c r="F14" s="84"/>
    </row>
    <row r="15" spans="1:6" ht="14.25">
      <c r="A15" s="83"/>
      <c r="B15" s="83"/>
      <c r="C15" s="83"/>
      <c r="D15" s="83"/>
      <c r="E15" s="83"/>
      <c r="F15" s="83"/>
    </row>
    <row r="16" spans="1:6" ht="14.25">
      <c r="A16" s="83"/>
      <c r="B16" s="305" t="s">
        <v>1086</v>
      </c>
      <c r="C16" s="83"/>
      <c r="D16" s="83"/>
      <c r="E16" s="83"/>
      <c r="F16" s="83"/>
    </row>
    <row r="17" spans="1:6" ht="14.25">
      <c r="A17" s="83"/>
      <c r="B17" s="83" t="s">
        <v>438</v>
      </c>
      <c r="C17" s="83"/>
      <c r="D17" s="83"/>
      <c r="E17" s="83"/>
      <c r="F17" s="83"/>
    </row>
    <row r="18" spans="1:6" ht="14.25">
      <c r="A18" s="83"/>
      <c r="B18" s="83"/>
      <c r="C18" s="83"/>
      <c r="D18" s="83"/>
      <c r="E18" s="83"/>
      <c r="F18" s="83"/>
    </row>
    <row r="19" spans="1:6" ht="14.25">
      <c r="A19" s="83"/>
      <c r="B19" s="305" t="s">
        <v>1084</v>
      </c>
      <c r="C19" s="83"/>
      <c r="D19" s="83"/>
      <c r="E19" s="83"/>
      <c r="F19" s="83"/>
    </row>
    <row r="20" spans="1:6" ht="14.25">
      <c r="A20" s="83"/>
      <c r="B20" s="83" t="s">
        <v>1085</v>
      </c>
      <c r="C20" s="83"/>
      <c r="D20" s="83"/>
      <c r="E20" s="83"/>
      <c r="F20" s="83"/>
    </row>
    <row r="21" spans="1:6" ht="14.25">
      <c r="A21" s="83"/>
      <c r="B21" s="83" t="s">
        <v>439</v>
      </c>
      <c r="C21" s="83"/>
      <c r="D21" s="83"/>
      <c r="E21" s="83"/>
      <c r="F21" s="83"/>
    </row>
    <row r="22" spans="1:6" ht="14.25">
      <c r="A22" s="83"/>
      <c r="B22" s="83"/>
      <c r="C22" s="83"/>
      <c r="D22" s="83"/>
      <c r="E22" s="83"/>
      <c r="F22" s="83"/>
    </row>
    <row r="23" spans="1:6" ht="14.25">
      <c r="A23" s="83"/>
      <c r="B23" s="343" t="s">
        <v>440</v>
      </c>
      <c r="C23" s="83"/>
      <c r="D23" s="83"/>
      <c r="E23" s="83"/>
      <c r="F23" s="83"/>
    </row>
    <row r="24" ht="14.25">
      <c r="B24" s="343" t="s">
        <v>441</v>
      </c>
    </row>
  </sheetData>
  <sheetProtection/>
  <mergeCells count="6">
    <mergeCell ref="A2:A4"/>
    <mergeCell ref="B2:D2"/>
    <mergeCell ref="E3:E4"/>
    <mergeCell ref="F3:F4"/>
    <mergeCell ref="D3:D4"/>
    <mergeCell ref="B3: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2013-02-20T11:52:04Z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