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.piketty\Dropbox\WIDRussia\NPZ2017DistributionSeries\Gpinter\Input\"/>
    </mc:Choice>
  </mc:AlternateContent>
  <bookViews>
    <workbookView xWindow="576" yWindow="456" windowWidth="19332" windowHeight="8832"/>
  </bookViews>
  <sheets>
    <sheet name="ReadMe" sheetId="30" r:id="rId1"/>
    <sheet name="1980" sheetId="33" r:id="rId2"/>
    <sheet name="1985" sheetId="32" r:id="rId3"/>
    <sheet name="1988" sheetId="31" r:id="rId4"/>
    <sheet name="1989" sheetId="29" r:id="rId5"/>
  </sheets>
  <calcPr calcId="152511"/>
</workbook>
</file>

<file path=xl/calcChain.xml><?xml version="1.0" encoding="utf-8"?>
<calcChain xmlns="http://schemas.openxmlformats.org/spreadsheetml/2006/main">
  <c r="M2" i="29" l="1"/>
  <c r="I11" i="33"/>
  <c r="G10" i="33"/>
  <c r="F10" i="33"/>
  <c r="G9" i="33"/>
  <c r="F9" i="33"/>
  <c r="J10" i="33"/>
  <c r="K10" i="33"/>
  <c r="F7" i="33"/>
  <c r="F8" i="33"/>
  <c r="G8" i="33"/>
  <c r="G7" i="33"/>
  <c r="J8" i="33"/>
  <c r="K8" i="33"/>
  <c r="G6" i="33"/>
  <c r="F6" i="33"/>
  <c r="J7" i="33" s="1"/>
  <c r="K7" i="33" s="1"/>
  <c r="G5" i="33"/>
  <c r="F5" i="33"/>
  <c r="J6" i="33" s="1"/>
  <c r="K6" i="33" s="1"/>
  <c r="G4" i="33"/>
  <c r="F4" i="33"/>
  <c r="G3" i="33"/>
  <c r="F3" i="33"/>
  <c r="I11" i="32"/>
  <c r="G10" i="32"/>
  <c r="F10" i="32"/>
  <c r="G9" i="32"/>
  <c r="F9" i="32"/>
  <c r="J9" i="32" s="1"/>
  <c r="K9" i="32" s="1"/>
  <c r="J10" i="32"/>
  <c r="K10" i="32"/>
  <c r="F7" i="32"/>
  <c r="J8" i="32" s="1"/>
  <c r="K8" i="32" s="1"/>
  <c r="F8" i="32"/>
  <c r="G8" i="32"/>
  <c r="G7" i="32"/>
  <c r="G6" i="32"/>
  <c r="F6" i="32"/>
  <c r="J6" i="32" s="1"/>
  <c r="K6" i="32" s="1"/>
  <c r="J7" i="32"/>
  <c r="K7" i="32" s="1"/>
  <c r="G5" i="32"/>
  <c r="F5" i="32"/>
  <c r="G4" i="32"/>
  <c r="F4" i="32"/>
  <c r="G3" i="32"/>
  <c r="F3" i="32"/>
  <c r="L2" i="31"/>
  <c r="I11" i="31"/>
  <c r="G10" i="31"/>
  <c r="F10" i="31"/>
  <c r="G9" i="31"/>
  <c r="F9" i="31"/>
  <c r="J10" i="31" s="1"/>
  <c r="K10" i="31" s="1"/>
  <c r="G8" i="31"/>
  <c r="F8" i="31"/>
  <c r="J9" i="31" s="1"/>
  <c r="K9" i="31" s="1"/>
  <c r="G7" i="31"/>
  <c r="J8" i="31" s="1"/>
  <c r="K8" i="31" s="1"/>
  <c r="F7" i="31"/>
  <c r="G6" i="31"/>
  <c r="F6" i="31"/>
  <c r="G5" i="31"/>
  <c r="F5" i="31"/>
  <c r="J6" i="31"/>
  <c r="K6" i="31" s="1"/>
  <c r="G4" i="31"/>
  <c r="F4" i="31"/>
  <c r="G3" i="31"/>
  <c r="F3" i="31"/>
  <c r="I11" i="29"/>
  <c r="G10" i="29"/>
  <c r="F10" i="29"/>
  <c r="G9" i="29"/>
  <c r="F9" i="29"/>
  <c r="J10" i="29" s="1"/>
  <c r="K10" i="29" s="1"/>
  <c r="F7" i="29"/>
  <c r="J8" i="29" s="1"/>
  <c r="K8" i="29" s="1"/>
  <c r="F8" i="29"/>
  <c r="J9" i="29" s="1"/>
  <c r="K9" i="29" s="1"/>
  <c r="G8" i="29"/>
  <c r="G7" i="29"/>
  <c r="J7" i="29" s="1"/>
  <c r="K7" i="29" s="1"/>
  <c r="F6" i="29"/>
  <c r="G6" i="29"/>
  <c r="J6" i="29" s="1"/>
  <c r="K6" i="29" s="1"/>
  <c r="G5" i="29"/>
  <c r="F5" i="29"/>
  <c r="G4" i="29"/>
  <c r="F4" i="29"/>
  <c r="G3" i="29"/>
  <c r="F3" i="29"/>
  <c r="J9" i="33"/>
  <c r="K9" i="33"/>
  <c r="J7" i="31" l="1"/>
  <c r="K7" i="31" s="1"/>
</calcChain>
</file>

<file path=xl/sharedStrings.xml><?xml version="1.0" encoding="utf-8"?>
<sst xmlns="http://schemas.openxmlformats.org/spreadsheetml/2006/main" count="56" uniqueCount="18">
  <si>
    <t xml:space="preserve">thr </t>
  </si>
  <si>
    <t>p</t>
  </si>
  <si>
    <t>average</t>
  </si>
  <si>
    <t>popsize</t>
  </si>
  <si>
    <t>component</t>
  </si>
  <si>
    <t>country</t>
  </si>
  <si>
    <t>year</t>
  </si>
  <si>
    <t>survey income</t>
  </si>
  <si>
    <t>Ussr</t>
  </si>
  <si>
    <t>n(millions)</t>
  </si>
  <si>
    <t>a</t>
  </si>
  <si>
    <t xml:space="preserve"> b=a/(a-1)</t>
  </si>
  <si>
    <t>ratio</t>
  </si>
  <si>
    <t>(22-5-2017)</t>
  </si>
  <si>
    <t>Distribution of individual income (per capital household income) for Soviet Union</t>
  </si>
  <si>
    <t>average2</t>
  </si>
  <si>
    <t>1980-1989: Atkinson-Micklewright 1992 Table UI1</t>
  </si>
  <si>
    <t xml:space="preserve">Household income survey data for the Soviet Union extracted from Atkinson-Micklewright 1992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</si>
</sst>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_(* #,##0_);_(* \(#,##0\);_(* &quot;-&quot;_);_(@_)"/>
    <numFmt numFmtId="166" formatCode="_-* #,##0.00\ _р_._-;\-* #,##0.00\ _р_._-;_-* &quot;-&quot;??\ _р_._-;_-@_-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\ _k_r_-;\-* #,##0\ _k_r_-;_-* &quot;-&quot;\ _k_r_-;_-@_-"/>
    <numFmt numFmtId="170" formatCode="_-* #,##0\ &quot;kr&quot;_-;\-* #,##0\ &quot;kr&quot;_-;_-* &quot;-&quot;\ &quot;kr&quot;_-;_-@_-"/>
    <numFmt numFmtId="171" formatCode="0.0000"/>
  </numFmts>
  <fonts count="27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Gentle Sans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Arial"/>
      <family val="2"/>
    </font>
    <font>
      <b/>
      <i/>
      <sz val="12"/>
      <name val="Gentle Sans"/>
    </font>
    <font>
      <sz val="10"/>
      <name val="Helv"/>
    </font>
    <font>
      <u/>
      <sz val="12"/>
      <color indexed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sz val="12"/>
      <color theme="1"/>
      <name val="Garamond"/>
      <family val="1"/>
      <charset val="238"/>
    </font>
    <font>
      <sz val="10"/>
      <color theme="1"/>
      <name val="Times New Roman"/>
      <family val="1"/>
      <charset val="238"/>
    </font>
    <font>
      <sz val="10"/>
      <name val="Courier"/>
      <family val="1"/>
      <charset val="238"/>
    </font>
    <font>
      <i/>
      <sz val="12"/>
      <name val="Gentle Sans"/>
    </font>
    <font>
      <sz val="9"/>
      <name val="Gentle Sans"/>
    </font>
    <font>
      <sz val="9"/>
      <name val="Gentle Sans Light"/>
    </font>
    <font>
      <sz val="10"/>
      <name val="Gentle Sans"/>
    </font>
    <font>
      <sz val="10"/>
      <name val="Arial Cyr"/>
      <family val="2"/>
    </font>
    <font>
      <sz val="11"/>
      <color indexed="8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13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9">
    <xf numFmtId="0" fontId="0" fillId="0" borderId="0"/>
    <xf numFmtId="0" fontId="4" fillId="0" borderId="0">
      <alignment horizontal="right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  <xf numFmtId="0" fontId="8" fillId="0" borderId="0"/>
    <xf numFmtId="0" fontId="9" fillId="3" borderId="0" applyNumberFormat="0" applyFont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  <xf numFmtId="0" fontId="11" fillId="0" borderId="0"/>
    <xf numFmtId="0" fontId="7" fillId="0" borderId="0"/>
    <xf numFmtId="0" fontId="2" fillId="0" borderId="0"/>
    <xf numFmtId="0" fontId="12" fillId="0" borderId="0"/>
    <xf numFmtId="0" fontId="13" fillId="0" borderId="0"/>
    <xf numFmtId="0" fontId="7" fillId="0" borderId="0"/>
    <xf numFmtId="0" fontId="14" fillId="0" borderId="0">
      <protection locked="0"/>
    </xf>
    <xf numFmtId="0" fontId="2" fillId="0" borderId="0"/>
    <xf numFmtId="0" fontId="6" fillId="0" borderId="0"/>
    <xf numFmtId="0" fontId="15" fillId="0" borderId="0"/>
    <xf numFmtId="0" fontId="3" fillId="0" borderId="0"/>
    <xf numFmtId="0" fontId="14" fillId="0" borderId="0">
      <protection locked="0"/>
    </xf>
    <xf numFmtId="0" fontId="16" fillId="0" borderId="0"/>
    <xf numFmtId="0" fontId="16" fillId="0" borderId="0"/>
    <xf numFmtId="0" fontId="17" fillId="0" borderId="0"/>
    <xf numFmtId="0" fontId="5" fillId="0" borderId="0"/>
    <xf numFmtId="0" fontId="16" fillId="0" borderId="0"/>
    <xf numFmtId="0" fontId="16" fillId="0" borderId="0"/>
    <xf numFmtId="0" fontId="7" fillId="0" borderId="0"/>
    <xf numFmtId="0" fontId="18" fillId="0" borderId="0"/>
    <xf numFmtId="0" fontId="2" fillId="2" borderId="1" applyNumberFormat="0" applyFont="0" applyAlignment="0" applyProtection="0"/>
    <xf numFmtId="0" fontId="7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9" fillId="0" borderId="0"/>
    <xf numFmtId="0" fontId="20" fillId="0" borderId="0"/>
    <xf numFmtId="0" fontId="21" fillId="0" borderId="0"/>
    <xf numFmtId="0" fontId="8" fillId="0" borderId="0"/>
    <xf numFmtId="0" fontId="22" fillId="0" borderId="0"/>
    <xf numFmtId="0" fontId="20" fillId="0" borderId="0"/>
    <xf numFmtId="0" fontId="21" fillId="0" borderId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23" fillId="0" borderId="0"/>
    <xf numFmtId="0" fontId="12" fillId="0" borderId="0"/>
    <xf numFmtId="0" fontId="24" fillId="0" borderId="0"/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14">
    <xf numFmtId="0" fontId="0" fillId="0" borderId="0" xfId="0"/>
    <xf numFmtId="0" fontId="3" fillId="0" borderId="0" xfId="55"/>
    <xf numFmtId="0" fontId="3" fillId="0" borderId="0" xfId="55" applyAlignment="1">
      <alignment horizontal="center"/>
    </xf>
    <xf numFmtId="0" fontId="3" fillId="0" borderId="0" xfId="55" applyAlignment="1">
      <alignment horizontal="left"/>
    </xf>
    <xf numFmtId="3" fontId="3" fillId="0" borderId="0" xfId="55" applyNumberFormat="1" applyAlignment="1">
      <alignment horizontal="center"/>
    </xf>
    <xf numFmtId="4" fontId="3" fillId="0" borderId="0" xfId="55" applyNumberFormat="1" applyAlignment="1">
      <alignment horizontal="center"/>
    </xf>
    <xf numFmtId="1" fontId="3" fillId="0" borderId="0" xfId="55" applyNumberFormat="1" applyAlignment="1">
      <alignment horizontal="center"/>
    </xf>
    <xf numFmtId="2" fontId="3" fillId="0" borderId="0" xfId="55" applyNumberFormat="1" applyAlignment="1">
      <alignment horizontal="center"/>
    </xf>
    <xf numFmtId="171" fontId="3" fillId="0" borderId="0" xfId="55" applyNumberFormat="1" applyAlignment="1">
      <alignment horizontal="center"/>
    </xf>
    <xf numFmtId="0" fontId="25" fillId="0" borderId="0" xfId="0" applyFont="1"/>
    <xf numFmtId="0" fontId="26" fillId="0" borderId="0" xfId="0" applyFont="1"/>
    <xf numFmtId="164" fontId="3" fillId="0" borderId="0" xfId="55" applyNumberFormat="1"/>
    <xf numFmtId="0" fontId="0" fillId="0" borderId="0" xfId="55" applyFont="1" applyAlignment="1">
      <alignment horizontal="center"/>
    </xf>
    <xf numFmtId="0" fontId="0" fillId="0" borderId="0" xfId="55" applyFont="1"/>
  </cellXfs>
  <cellStyles count="59">
    <cellStyle name="Årtal" xfId="1"/>
    <cellStyle name="Comma [0] 2" xfId="2"/>
    <cellStyle name="Comma [0] 3" xfId="3"/>
    <cellStyle name="Comma 2" xfId="4"/>
    <cellStyle name="Comma 3" xfId="5"/>
    <cellStyle name="Comma 4" xfId="6"/>
    <cellStyle name="Currency 2" xfId="7"/>
    <cellStyle name="Currency 3" xfId="8"/>
    <cellStyle name="Fetrubrik" xfId="9"/>
    <cellStyle name="Gul" xfId="10"/>
    <cellStyle name="Hyperlink 2" xfId="11"/>
    <cellStyle name="Normal" xfId="0" builtinId="0"/>
    <cellStyle name="Normal 10" xfId="12"/>
    <cellStyle name="Normal 10 2" xfId="13"/>
    <cellStyle name="Normal 11" xfId="14"/>
    <cellStyle name="Normal 12" xfId="15"/>
    <cellStyle name="Normal 13" xfId="16"/>
    <cellStyle name="Normal 14" xfId="17"/>
    <cellStyle name="Normal 15" xfId="18"/>
    <cellStyle name="Normal 16" xfId="54"/>
    <cellStyle name="Normal 2" xfId="19"/>
    <cellStyle name="Normal 2 2" xfId="20"/>
    <cellStyle name="Normal 2 3" xfId="55"/>
    <cellStyle name="Normal 3" xfId="21"/>
    <cellStyle name="Normal 4" xfId="22"/>
    <cellStyle name="Normal 4 2" xfId="23"/>
    <cellStyle name="Normal 4 3" xfId="24"/>
    <cellStyle name="Normal 5" xfId="25"/>
    <cellStyle name="Normal 6" xfId="26"/>
    <cellStyle name="Normal 7" xfId="27"/>
    <cellStyle name="Normal 7 2" xfId="28"/>
    <cellStyle name="Normal 7 3" xfId="29"/>
    <cellStyle name="Normal 8" xfId="30"/>
    <cellStyle name="Normal 9" xfId="31"/>
    <cellStyle name="Normál_erdekeltseg" xfId="32"/>
    <cellStyle name="Normalny_BOPIIP4_1999" xfId="33"/>
    <cellStyle name="Note 2" xfId="34"/>
    <cellStyle name="Obično 2" xfId="35"/>
    <cellStyle name="Percent 2" xfId="36"/>
    <cellStyle name="Percent 3" xfId="37"/>
    <cellStyle name="Percent 4" xfId="38"/>
    <cellStyle name="Percent 4 2" xfId="39"/>
    <cellStyle name="Percent 5" xfId="40"/>
    <cellStyle name="Percent 6" xfId="41"/>
    <cellStyle name="Percent 6 2" xfId="56"/>
    <cellStyle name="Percent 7" xfId="57"/>
    <cellStyle name="Postotak 2" xfId="42"/>
    <cellStyle name="Rubrik 1" xfId="43"/>
    <cellStyle name="Rubrik2" xfId="44"/>
    <cellStyle name="Rubrik3" xfId="45"/>
    <cellStyle name="Tabellrubrik" xfId="46"/>
    <cellStyle name="Tal1" xfId="47"/>
    <cellStyle name="Tal2" xfId="48"/>
    <cellStyle name="Tal3" xfId="49"/>
    <cellStyle name="Tusental (0)_Blad1" xfId="50"/>
    <cellStyle name="Valuta (0)_Blad1" xfId="51"/>
    <cellStyle name="Обычный 2" xfId="52"/>
    <cellStyle name="Обычный 2 2" xfId="53"/>
    <cellStyle name="Обычный_BoP0212n_M6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A9" sqref="A9"/>
    </sheetView>
  </sheetViews>
  <sheetFormatPr baseColWidth="10" defaultRowHeight="15.6"/>
  <sheetData>
    <row r="1" spans="1:11">
      <c r="A1" s="9" t="s">
        <v>13</v>
      </c>
      <c r="B1" s="9" t="s">
        <v>17</v>
      </c>
      <c r="C1" s="10"/>
      <c r="D1" s="10"/>
      <c r="E1" s="10"/>
      <c r="F1" s="10"/>
      <c r="G1" s="10"/>
      <c r="H1" s="10"/>
      <c r="I1" s="10"/>
      <c r="J1" s="10"/>
      <c r="K1" s="10"/>
    </row>
    <row r="2" spans="1:1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>
      <c r="A3" s="10" t="s">
        <v>16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>
      <c r="A4" s="10" t="s">
        <v>14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H2" sqref="H2"/>
    </sheetView>
  </sheetViews>
  <sheetFormatPr baseColWidth="10" defaultRowHeight="15.6"/>
  <cols>
    <col min="1" max="3" width="11.19921875" style="1"/>
    <col min="4" max="4" width="13.5" style="1" customWidth="1"/>
    <col min="5" max="16384" width="11.19921875" style="1"/>
  </cols>
  <sheetData>
    <row r="1" spans="1:12">
      <c r="A1" s="1" t="s">
        <v>6</v>
      </c>
      <c r="B1" s="2" t="s">
        <v>5</v>
      </c>
      <c r="C1" s="2" t="s">
        <v>4</v>
      </c>
      <c r="D1" s="2" t="s">
        <v>3</v>
      </c>
      <c r="E1" s="2" t="s">
        <v>2</v>
      </c>
      <c r="F1" s="2" t="s">
        <v>1</v>
      </c>
      <c r="G1" s="2" t="s">
        <v>0</v>
      </c>
      <c r="H1" s="12"/>
      <c r="I1" s="2" t="s">
        <v>9</v>
      </c>
      <c r="J1" s="2" t="s">
        <v>10</v>
      </c>
      <c r="K1" s="1" t="s">
        <v>11</v>
      </c>
      <c r="L1" s="2" t="s">
        <v>12</v>
      </c>
    </row>
    <row r="2" spans="1:12">
      <c r="A2" s="1">
        <v>1980</v>
      </c>
      <c r="B2" s="2" t="s">
        <v>8</v>
      </c>
      <c r="C2" s="3" t="s">
        <v>7</v>
      </c>
      <c r="D2" s="4">
        <v>265500000</v>
      </c>
      <c r="E2" s="5"/>
      <c r="F2" s="2">
        <v>0</v>
      </c>
      <c r="G2" s="6">
        <v>1</v>
      </c>
      <c r="H2" s="7"/>
      <c r="I2" s="1">
        <v>19.3</v>
      </c>
      <c r="L2" s="8">
        <v>0.98893500000000001</v>
      </c>
    </row>
    <row r="3" spans="1:12">
      <c r="B3" s="2"/>
      <c r="C3" s="2"/>
      <c r="D3" s="2"/>
      <c r="E3" s="2"/>
      <c r="F3" s="2">
        <f>1000000*SUM(I$2:I2)/D$2</f>
        <v>7.2693032015065911E-2</v>
      </c>
      <c r="G3" s="4">
        <f>12*50</f>
        <v>600</v>
      </c>
      <c r="H3" s="7"/>
      <c r="I3" s="1">
        <v>49.3</v>
      </c>
    </row>
    <row r="4" spans="1:12">
      <c r="B4" s="2"/>
      <c r="C4" s="2"/>
      <c r="D4" s="2"/>
      <c r="E4" s="2"/>
      <c r="F4" s="2">
        <f>1000000*SUM(I$2:I3)/D$2</f>
        <v>0.25838041431261771</v>
      </c>
      <c r="G4" s="4">
        <f>12*75</f>
        <v>900</v>
      </c>
      <c r="H4" s="7"/>
      <c r="I4" s="1">
        <v>61.6</v>
      </c>
    </row>
    <row r="5" spans="1:12">
      <c r="B5" s="2"/>
      <c r="C5" s="2"/>
      <c r="D5" s="2"/>
      <c r="E5" s="2"/>
      <c r="F5" s="2">
        <f>1000000*SUM(I$2:I4)/D$2</f>
        <v>0.49039548022598867</v>
      </c>
      <c r="G5" s="4">
        <f>12*100</f>
        <v>1200</v>
      </c>
      <c r="H5" s="7"/>
      <c r="I5" s="1">
        <v>51.8</v>
      </c>
    </row>
    <row r="6" spans="1:12">
      <c r="B6" s="2"/>
      <c r="C6" s="2"/>
      <c r="D6" s="2"/>
      <c r="E6" s="2"/>
      <c r="F6" s="2">
        <f>1000000*SUM(I$2:I5)/D$2</f>
        <v>0.68549905838041436</v>
      </c>
      <c r="G6" s="4">
        <f>12*125</f>
        <v>1500</v>
      </c>
      <c r="H6" s="7"/>
      <c r="I6" s="1">
        <v>35</v>
      </c>
      <c r="J6" s="1">
        <f>LOG((1-F5)/(1-F6))/LOG(G6/G5)</f>
        <v>2.1629480237155203</v>
      </c>
      <c r="K6" s="1">
        <f>J6/(J6-1)</f>
        <v>1.8598836574012008</v>
      </c>
    </row>
    <row r="7" spans="1:12">
      <c r="B7" s="2"/>
      <c r="C7" s="2"/>
      <c r="D7" s="2"/>
      <c r="E7" s="2"/>
      <c r="F7" s="2">
        <f>1000000*SUM(I$2:I6)/D$2</f>
        <v>0.81732580037664782</v>
      </c>
      <c r="G7" s="4">
        <f>12*150</f>
        <v>1800</v>
      </c>
      <c r="H7" s="7"/>
      <c r="I7" s="11">
        <v>21.7</v>
      </c>
      <c r="J7" s="1">
        <f>LOG((1-F6)/(1-F7))/LOG(G7/G6)</f>
        <v>2.9798058083024563</v>
      </c>
      <c r="K7" s="1">
        <f>J7/(J7-1)</f>
        <v>1.5051000435529731</v>
      </c>
    </row>
    <row r="8" spans="1:12">
      <c r="B8" s="2"/>
      <c r="C8" s="2"/>
      <c r="D8" s="2"/>
      <c r="E8" s="2"/>
      <c r="F8" s="2">
        <f>1000000*SUM(I$2:I7)/D$2</f>
        <v>0.89905838041431263</v>
      </c>
      <c r="G8" s="4">
        <f>12*175</f>
        <v>2100</v>
      </c>
      <c r="H8" s="7"/>
      <c r="I8" s="1">
        <v>12.5</v>
      </c>
      <c r="J8" s="1">
        <f>LOG((1-F7)/(1-F8))/LOG(G8/G7)</f>
        <v>3.8479357411289103</v>
      </c>
      <c r="K8" s="1">
        <f>J8/(J8-1)</f>
        <v>1.3511315180178904</v>
      </c>
    </row>
    <row r="9" spans="1:12">
      <c r="B9" s="2"/>
      <c r="C9" s="2"/>
      <c r="D9" s="2"/>
      <c r="E9" s="2"/>
      <c r="F9" s="2">
        <f>1000000*SUM(I$2:I8)/D$2</f>
        <v>0.94613935969868168</v>
      </c>
      <c r="G9" s="4">
        <f>12*200</f>
        <v>2400</v>
      </c>
      <c r="H9" s="7"/>
      <c r="I9" s="11">
        <v>10.9</v>
      </c>
      <c r="J9" s="1">
        <f>LOG((1-F8)/(1-F9))/LOG(G9/G8)</f>
        <v>4.704079976288603</v>
      </c>
      <c r="K9" s="1">
        <f>J9/(J9-1)</f>
        <v>1.2699725725150177</v>
      </c>
    </row>
    <row r="10" spans="1:12">
      <c r="B10" s="2"/>
      <c r="C10" s="2"/>
      <c r="D10" s="2"/>
      <c r="E10" s="2"/>
      <c r="F10" s="2">
        <f>1000000*SUM(I$2:I9)/D$2</f>
        <v>0.98719397363465144</v>
      </c>
      <c r="G10" s="4">
        <f>12*250</f>
        <v>3000</v>
      </c>
      <c r="H10" s="7"/>
      <c r="I10" s="11">
        <v>3.4</v>
      </c>
      <c r="J10" s="1">
        <f>LOG((1-F9)/(1-F10))/LOG(G10/G9)</f>
        <v>6.43748876982339</v>
      </c>
      <c r="K10" s="1">
        <f>J10/(J10-1)</f>
        <v>1.1839084258067314</v>
      </c>
    </row>
    <row r="11" spans="1:12">
      <c r="I11" s="1">
        <f>SUM(I2:I10)</f>
        <v>265.49999999999994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H2" sqref="H2"/>
    </sheetView>
  </sheetViews>
  <sheetFormatPr baseColWidth="10" defaultRowHeight="15.6"/>
  <cols>
    <col min="1" max="3" width="11.19921875" style="1"/>
    <col min="4" max="4" width="13.5" style="1" customWidth="1"/>
    <col min="5" max="16384" width="11.19921875" style="1"/>
  </cols>
  <sheetData>
    <row r="1" spans="1:12">
      <c r="A1" s="1" t="s">
        <v>6</v>
      </c>
      <c r="B1" s="2" t="s">
        <v>5</v>
      </c>
      <c r="C1" s="2" t="s">
        <v>4</v>
      </c>
      <c r="D1" s="2" t="s">
        <v>3</v>
      </c>
      <c r="E1" s="2" t="s">
        <v>2</v>
      </c>
      <c r="F1" s="2" t="s">
        <v>1</v>
      </c>
      <c r="G1" s="2" t="s">
        <v>0</v>
      </c>
      <c r="H1" s="12"/>
      <c r="I1" s="2" t="s">
        <v>9</v>
      </c>
      <c r="J1" s="2" t="s">
        <v>10</v>
      </c>
      <c r="K1" s="1" t="s">
        <v>11</v>
      </c>
      <c r="L1" s="2"/>
    </row>
    <row r="2" spans="1:12">
      <c r="A2" s="1">
        <v>1985</v>
      </c>
      <c r="B2" s="2" t="s">
        <v>8</v>
      </c>
      <c r="C2" s="3" t="s">
        <v>7</v>
      </c>
      <c r="D2" s="4">
        <v>277200000</v>
      </c>
      <c r="E2" s="5"/>
      <c r="F2" s="2">
        <v>0</v>
      </c>
      <c r="G2" s="6">
        <v>1</v>
      </c>
      <c r="H2" s="6"/>
      <c r="I2" s="1">
        <v>11.8</v>
      </c>
      <c r="L2" s="8"/>
    </row>
    <row r="3" spans="1:12">
      <c r="B3" s="2"/>
      <c r="C3" s="2"/>
      <c r="D3" s="2"/>
      <c r="E3" s="2"/>
      <c r="F3" s="2">
        <f>1000000*SUM(I$2:I2)/D$2</f>
        <v>4.2568542568542568E-2</v>
      </c>
      <c r="G3" s="4">
        <f>12*50</f>
        <v>600</v>
      </c>
      <c r="H3" s="4"/>
      <c r="I3" s="1">
        <v>37.799999999999997</v>
      </c>
    </row>
    <row r="4" spans="1:12">
      <c r="B4" s="2"/>
      <c r="C4" s="2"/>
      <c r="D4" s="2"/>
      <c r="E4" s="2"/>
      <c r="F4" s="2">
        <f>1000000*SUM(I$2:I3)/D$2</f>
        <v>0.17893217893217891</v>
      </c>
      <c r="G4" s="4">
        <f>12*75</f>
        <v>900</v>
      </c>
      <c r="H4" s="4"/>
      <c r="I4" s="1">
        <v>54.8</v>
      </c>
    </row>
    <row r="5" spans="1:12">
      <c r="B5" s="2"/>
      <c r="C5" s="2"/>
      <c r="D5" s="2"/>
      <c r="E5" s="2"/>
      <c r="F5" s="2">
        <f>1000000*SUM(I$2:I4)/D$2</f>
        <v>0.37662337662337658</v>
      </c>
      <c r="G5" s="4">
        <f>12*100</f>
        <v>1200</v>
      </c>
      <c r="H5" s="4"/>
      <c r="I5" s="1">
        <v>53.6</v>
      </c>
    </row>
    <row r="6" spans="1:12">
      <c r="B6" s="2"/>
      <c r="C6" s="2"/>
      <c r="D6" s="2"/>
      <c r="E6" s="2"/>
      <c r="F6" s="2">
        <f>1000000*SUM(I$2:I5)/D$2</f>
        <v>0.56998556998557004</v>
      </c>
      <c r="G6" s="4">
        <f>12*125</f>
        <v>1500</v>
      </c>
      <c r="H6" s="4"/>
      <c r="I6" s="1">
        <v>41.7</v>
      </c>
      <c r="J6" s="1">
        <f>LOG((1-F5)/(1-F6))/LOG(G6/G5)</f>
        <v>1.664095151088776</v>
      </c>
      <c r="K6" s="1">
        <f>J6/(J6-1)</f>
        <v>2.5058083143063339</v>
      </c>
    </row>
    <row r="7" spans="1:12">
      <c r="B7" s="2"/>
      <c r="C7" s="2"/>
      <c r="D7" s="2"/>
      <c r="E7" s="2"/>
      <c r="F7" s="2">
        <f>1000000*SUM(I$2:I6)/D$2</f>
        <v>0.7204184704184704</v>
      </c>
      <c r="G7" s="4">
        <f>12*150</f>
        <v>1800</v>
      </c>
      <c r="H7" s="4"/>
      <c r="I7" s="11">
        <v>28.9</v>
      </c>
      <c r="J7" s="1">
        <f>LOG((1-F6)/(1-F7))/LOG(G7/G6)</f>
        <v>2.3613489586340743</v>
      </c>
      <c r="K7" s="1">
        <f>J7/(J7-1)</f>
        <v>1.7345655158126112</v>
      </c>
    </row>
    <row r="8" spans="1:12">
      <c r="B8" s="2"/>
      <c r="C8" s="2"/>
      <c r="D8" s="2"/>
      <c r="E8" s="2"/>
      <c r="F8" s="2">
        <f>1000000*SUM(I$2:I7)/D$2</f>
        <v>0.82467532467532467</v>
      </c>
      <c r="G8" s="4">
        <f>12*175</f>
        <v>2100</v>
      </c>
      <c r="H8" s="4"/>
      <c r="I8" s="1">
        <v>18.600000000000001</v>
      </c>
      <c r="J8" s="1">
        <f>LOG((1-F7)/(1-F8))/LOG(G8/G7)</f>
        <v>3.0272614170484844</v>
      </c>
      <c r="K8" s="1">
        <f>J8/(J8-1)</f>
        <v>1.4932762946063032</v>
      </c>
    </row>
    <row r="9" spans="1:12">
      <c r="B9" s="2"/>
      <c r="C9" s="2"/>
      <c r="D9" s="2"/>
      <c r="E9" s="2"/>
      <c r="F9" s="2">
        <f>1000000*SUM(I$2:I8)/D$2</f>
        <v>0.89177489177489178</v>
      </c>
      <c r="G9" s="4">
        <f>12*200</f>
        <v>2400</v>
      </c>
      <c r="H9" s="4"/>
      <c r="I9" s="11">
        <v>19</v>
      </c>
      <c r="J9" s="1">
        <f>LOG((1-F8)/(1-F9))/LOG(G9/G8)</f>
        <v>3.6128294610154232</v>
      </c>
      <c r="K9" s="1">
        <f>J9/(J9-1)</f>
        <v>1.3827268541328259</v>
      </c>
    </row>
    <row r="10" spans="1:12">
      <c r="B10" s="2"/>
      <c r="C10" s="2"/>
      <c r="D10" s="2"/>
      <c r="E10" s="2"/>
      <c r="F10" s="2">
        <f>1000000*SUM(I$2:I9)/D$2</f>
        <v>0.96031746031746035</v>
      </c>
      <c r="G10" s="4">
        <f>12*250</f>
        <v>3000</v>
      </c>
      <c r="H10" s="4"/>
      <c r="I10" s="11">
        <v>11</v>
      </c>
      <c r="J10" s="1">
        <f>LOG((1-F9)/(1-F10))/LOG(G10/G9)</f>
        <v>4.4962182548176353</v>
      </c>
      <c r="K10" s="1">
        <f>J10/(J10-1)</f>
        <v>1.2860233335324658</v>
      </c>
    </row>
    <row r="11" spans="1:12">
      <c r="I11" s="1">
        <f>SUM(I2:I10)</f>
        <v>277.2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H2" sqref="H2"/>
    </sheetView>
  </sheetViews>
  <sheetFormatPr baseColWidth="10" defaultRowHeight="15.6"/>
  <cols>
    <col min="1" max="3" width="11.19921875" style="1"/>
    <col min="4" max="4" width="13.5" style="1" customWidth="1"/>
    <col min="5" max="16384" width="11.19921875" style="1"/>
  </cols>
  <sheetData>
    <row r="1" spans="1:12">
      <c r="A1" s="1" t="s">
        <v>6</v>
      </c>
      <c r="B1" s="2" t="s">
        <v>5</v>
      </c>
      <c r="C1" s="2" t="s">
        <v>4</v>
      </c>
      <c r="D1" s="2" t="s">
        <v>3</v>
      </c>
      <c r="E1" s="13" t="s">
        <v>2</v>
      </c>
      <c r="F1" s="2" t="s">
        <v>1</v>
      </c>
      <c r="G1" s="2" t="s">
        <v>0</v>
      </c>
      <c r="H1" s="12"/>
      <c r="I1" s="2" t="s">
        <v>9</v>
      </c>
      <c r="J1" s="2" t="s">
        <v>10</v>
      </c>
      <c r="K1" s="1" t="s">
        <v>11</v>
      </c>
      <c r="L1" s="12" t="s">
        <v>15</v>
      </c>
    </row>
    <row r="2" spans="1:12">
      <c r="A2" s="1">
        <v>1988</v>
      </c>
      <c r="B2" s="2" t="s">
        <v>8</v>
      </c>
      <c r="C2" s="3" t="s">
        <v>7</v>
      </c>
      <c r="D2" s="4">
        <v>285500000</v>
      </c>
      <c r="F2" s="2">
        <v>0</v>
      </c>
      <c r="G2" s="6">
        <v>1</v>
      </c>
      <c r="H2" s="6"/>
      <c r="I2" s="1">
        <v>8.3000000000000007</v>
      </c>
      <c r="L2" s="5">
        <f>12*145.18</f>
        <v>1742.16</v>
      </c>
    </row>
    <row r="3" spans="1:12">
      <c r="B3" s="2"/>
      <c r="C3" s="2"/>
      <c r="D3" s="2"/>
      <c r="E3" s="2"/>
      <c r="F3" s="2">
        <f>1000000*SUM(I$2:I2)/D$2</f>
        <v>2.9071803852889669E-2</v>
      </c>
      <c r="G3" s="4">
        <f>12*50</f>
        <v>600</v>
      </c>
      <c r="H3" s="4"/>
      <c r="I3" s="1">
        <v>27.7</v>
      </c>
    </row>
    <row r="4" spans="1:12">
      <c r="B4" s="2"/>
      <c r="C4" s="2"/>
      <c r="D4" s="2"/>
      <c r="E4" s="2"/>
      <c r="F4" s="2">
        <f>1000000*SUM(I$2:I3)/D$2</f>
        <v>0.12609457092819615</v>
      </c>
      <c r="G4" s="4">
        <f>12*75</f>
        <v>900</v>
      </c>
      <c r="H4" s="4"/>
      <c r="I4" s="1">
        <v>44.7</v>
      </c>
    </row>
    <row r="5" spans="1:12">
      <c r="B5" s="2"/>
      <c r="C5" s="2"/>
      <c r="D5" s="2"/>
      <c r="E5" s="2"/>
      <c r="F5" s="2">
        <f>1000000*SUM(I$2:I4)/D$2</f>
        <v>0.282661996497373</v>
      </c>
      <c r="G5" s="4">
        <f>12*100</f>
        <v>1200</v>
      </c>
      <c r="H5" s="4"/>
      <c r="I5" s="1">
        <v>50.2</v>
      </c>
    </row>
    <row r="6" spans="1:12">
      <c r="B6" s="2"/>
      <c r="C6" s="2"/>
      <c r="D6" s="2"/>
      <c r="E6" s="2"/>
      <c r="F6" s="2">
        <f>1000000*SUM(I$2:I5)/D$2</f>
        <v>0.4584938704028021</v>
      </c>
      <c r="G6" s="4">
        <f>12*125</f>
        <v>1500</v>
      </c>
      <c r="H6" s="4"/>
      <c r="I6" s="1">
        <v>44.9</v>
      </c>
      <c r="J6" s="1">
        <f>LOG((1-F5)/(1-F6))/LOG(G6/G5)</f>
        <v>1.2601428782321475</v>
      </c>
      <c r="K6" s="1">
        <f>J6/(J6-1)</f>
        <v>4.8440414236810865</v>
      </c>
    </row>
    <row r="7" spans="1:12">
      <c r="B7" s="2"/>
      <c r="C7" s="2"/>
      <c r="D7" s="2"/>
      <c r="E7" s="2"/>
      <c r="F7" s="2">
        <f>1000000*SUM(I$2:I6)/D$2</f>
        <v>0.61576182136602453</v>
      </c>
      <c r="G7" s="4">
        <f>12*150</f>
        <v>1800</v>
      </c>
      <c r="H7" s="4"/>
      <c r="I7" s="11">
        <v>35</v>
      </c>
      <c r="J7" s="1">
        <f>LOG((1-F6)/(1-F7))/LOG(G7/G6)</f>
        <v>1.8817948623588827</v>
      </c>
      <c r="K7" s="1">
        <f>J7/(J7-1)</f>
        <v>2.1340506082388684</v>
      </c>
    </row>
    <row r="8" spans="1:12">
      <c r="B8" s="2"/>
      <c r="C8" s="2"/>
      <c r="D8" s="2"/>
      <c r="E8" s="2"/>
      <c r="F8" s="2">
        <f>1000000*SUM(I$2:I7)/D$2</f>
        <v>0.73835376532399299</v>
      </c>
      <c r="G8" s="4">
        <f>12*175</f>
        <v>2100</v>
      </c>
      <c r="H8" s="4"/>
      <c r="I8" s="1">
        <v>25.7</v>
      </c>
      <c r="J8" s="1">
        <f>LOG((1-F7)/(1-F8))/LOG(G8/G7)</f>
        <v>2.4928159614542476</v>
      </c>
      <c r="K8" s="1">
        <f>J8/(J8-1)</f>
        <v>1.6698749382514881</v>
      </c>
    </row>
    <row r="9" spans="1:12">
      <c r="B9" s="2"/>
      <c r="C9" s="2"/>
      <c r="D9" s="2"/>
      <c r="E9" s="2"/>
      <c r="F9" s="2">
        <f>1000000*SUM(I$2:I8)/D$2</f>
        <v>0.82837127845884417</v>
      </c>
      <c r="G9" s="4">
        <f>12*200</f>
        <v>2400</v>
      </c>
      <c r="H9" s="4"/>
      <c r="I9" s="1">
        <v>28.8</v>
      </c>
      <c r="J9" s="1">
        <f>LOG((1-F8)/(1-F9))/LOG(G9/G8)</f>
        <v>3.1577577807026396</v>
      </c>
      <c r="K9" s="1">
        <f>J9/(J9-1)</f>
        <v>1.4634440477718338</v>
      </c>
    </row>
    <row r="10" spans="1:12">
      <c r="B10" s="2"/>
      <c r="C10" s="2"/>
      <c r="D10" s="2"/>
      <c r="E10" s="2"/>
      <c r="F10" s="2">
        <f>1000000*SUM(I$2:I9)/D$2</f>
        <v>0.929246935201401</v>
      </c>
      <c r="G10" s="4">
        <f>12*250</f>
        <v>3000</v>
      </c>
      <c r="H10" s="4"/>
      <c r="I10" s="1">
        <v>20.2</v>
      </c>
      <c r="J10" s="1">
        <f>LOG((1-F9)/(1-F10))/LOG(G10/G9)</f>
        <v>3.97115528763675</v>
      </c>
      <c r="K10" s="1">
        <f>J10/(J10-1)</f>
        <v>1.3365694159982455</v>
      </c>
    </row>
    <row r="11" spans="1:12">
      <c r="I11" s="1">
        <f>SUM(I2:I10)</f>
        <v>285.5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/>
  </sheetViews>
  <sheetFormatPr baseColWidth="10" defaultRowHeight="15.6"/>
  <cols>
    <col min="1" max="3" width="11.19921875" style="1"/>
    <col min="4" max="4" width="13.5" style="1" customWidth="1"/>
    <col min="5" max="16384" width="11.19921875" style="1"/>
  </cols>
  <sheetData>
    <row r="1" spans="1:13">
      <c r="A1" s="1" t="s">
        <v>6</v>
      </c>
      <c r="B1" s="2" t="s">
        <v>5</v>
      </c>
      <c r="C1" s="2" t="s">
        <v>4</v>
      </c>
      <c r="D1" s="2" t="s">
        <v>3</v>
      </c>
      <c r="E1" s="2" t="s">
        <v>2</v>
      </c>
      <c r="F1" s="2" t="s">
        <v>1</v>
      </c>
      <c r="G1" s="2" t="s">
        <v>0</v>
      </c>
      <c r="H1" s="12"/>
      <c r="I1" s="2" t="s">
        <v>9</v>
      </c>
      <c r="J1" s="2" t="s">
        <v>10</v>
      </c>
      <c r="K1" s="1" t="s">
        <v>11</v>
      </c>
      <c r="L1" s="2" t="s">
        <v>12</v>
      </c>
      <c r="M1" s="12" t="s">
        <v>15</v>
      </c>
    </row>
    <row r="2" spans="1:13">
      <c r="A2" s="1">
        <v>1989</v>
      </c>
      <c r="B2" s="2" t="s">
        <v>8</v>
      </c>
      <c r="C2" s="3" t="s">
        <v>7</v>
      </c>
      <c r="D2" s="4">
        <v>286700000</v>
      </c>
      <c r="E2" s="5"/>
      <c r="F2" s="2">
        <v>0</v>
      </c>
      <c r="G2" s="6">
        <v>1</v>
      </c>
      <c r="H2" s="6"/>
      <c r="I2" s="1">
        <v>7.9</v>
      </c>
      <c r="L2" s="8">
        <v>0.98165999999999998</v>
      </c>
      <c r="M2" s="5">
        <f>12*156.99</f>
        <v>1883.88</v>
      </c>
    </row>
    <row r="3" spans="1:13">
      <c r="B3" s="2"/>
      <c r="C3" s="2"/>
      <c r="D3" s="2"/>
      <c r="E3" s="2"/>
      <c r="F3" s="2">
        <f>1000000*SUM(I$2:I2)/D$2</f>
        <v>2.7554935472619464E-2</v>
      </c>
      <c r="G3" s="4">
        <f>12*50</f>
        <v>600</v>
      </c>
      <c r="H3" s="4"/>
      <c r="I3" s="1">
        <v>23.8</v>
      </c>
    </row>
    <row r="4" spans="1:13">
      <c r="B4" s="2"/>
      <c r="C4" s="2"/>
      <c r="D4" s="2"/>
      <c r="E4" s="2"/>
      <c r="F4" s="2">
        <f>1000000*SUM(I$2:I3)/D$2</f>
        <v>0.11056853854203001</v>
      </c>
      <c r="G4" s="4">
        <f>12*75</f>
        <v>900</v>
      </c>
      <c r="H4" s="4"/>
      <c r="I4" s="1">
        <v>39.200000000000003</v>
      </c>
    </row>
    <row r="5" spans="1:13">
      <c r="B5" s="2"/>
      <c r="C5" s="2"/>
      <c r="D5" s="2"/>
      <c r="E5" s="2"/>
      <c r="F5" s="2">
        <f>1000000*SUM(I$2:I4)/D$2</f>
        <v>0.24729682595047087</v>
      </c>
      <c r="G5" s="4">
        <f>12*100</f>
        <v>1200</v>
      </c>
      <c r="H5" s="4"/>
      <c r="I5" s="1">
        <v>46.3</v>
      </c>
    </row>
    <row r="6" spans="1:13">
      <c r="B6" s="2"/>
      <c r="C6" s="2"/>
      <c r="D6" s="2"/>
      <c r="E6" s="2"/>
      <c r="F6" s="2">
        <f>1000000*SUM(I$2:I5)/D$2</f>
        <v>0.40878967561911406</v>
      </c>
      <c r="G6" s="4">
        <f>12*125</f>
        <v>1500</v>
      </c>
      <c r="H6" s="4"/>
      <c r="I6" s="1">
        <v>43.5</v>
      </c>
      <c r="J6" s="1">
        <f>LOG((1-F5)/(1-F6))/LOG(G6/G5)</f>
        <v>1.0822590416851123</v>
      </c>
      <c r="K6" s="1">
        <f>J6/(J6-1)</f>
        <v>13.156718331682013</v>
      </c>
    </row>
    <row r="7" spans="1:13">
      <c r="B7" s="2"/>
      <c r="C7" s="2"/>
      <c r="D7" s="2"/>
      <c r="E7" s="2"/>
      <c r="F7" s="2">
        <f>1000000*SUM(I$2:I6)/D$2</f>
        <v>0.56051621904429716</v>
      </c>
      <c r="G7" s="4">
        <f>12*150</f>
        <v>1800</v>
      </c>
      <c r="H7" s="4"/>
      <c r="I7" s="1">
        <v>36.1</v>
      </c>
      <c r="J7" s="1">
        <f>LOG((1-F6)/(1-F7))/LOG(G7/G6)</f>
        <v>1.6266371628462342</v>
      </c>
      <c r="K7" s="1">
        <f>J7/(J7-1)</f>
        <v>2.5958198129487298</v>
      </c>
    </row>
    <row r="8" spans="1:13">
      <c r="B8" s="2"/>
      <c r="C8" s="2"/>
      <c r="D8" s="2"/>
      <c r="E8" s="2"/>
      <c r="F8" s="2">
        <f>1000000*SUM(I$2:I7)/D$2</f>
        <v>0.68643181025462141</v>
      </c>
      <c r="G8" s="4">
        <f>12*175</f>
        <v>2100</v>
      </c>
      <c r="H8" s="4"/>
      <c r="I8" s="1">
        <v>27.4</v>
      </c>
      <c r="J8" s="1">
        <f>LOG((1-F7)/(1-F8))/LOG(G8/G7)</f>
        <v>2.1899609255839829</v>
      </c>
      <c r="K8" s="1">
        <f>J8/(J8-1)</f>
        <v>1.8403637283377536</v>
      </c>
    </row>
    <row r="9" spans="1:13">
      <c r="B9" s="2"/>
      <c r="C9" s="2"/>
      <c r="D9" s="2"/>
      <c r="E9" s="2"/>
      <c r="F9" s="2">
        <f>1000000*SUM(I$2:I8)/D$2</f>
        <v>0.78200209277990929</v>
      </c>
      <c r="G9" s="4">
        <f>12*200</f>
        <v>2400</v>
      </c>
      <c r="H9" s="4"/>
      <c r="I9" s="1">
        <v>33.799999999999997</v>
      </c>
      <c r="J9" s="1">
        <f>LOG((1-F8)/(1-F9))/LOG(G9/G8)</f>
        <v>2.7224413494842703</v>
      </c>
      <c r="K9" s="1">
        <f>J9/(J9-1)</f>
        <v>1.580571292194894</v>
      </c>
    </row>
    <row r="10" spans="1:13">
      <c r="B10" s="2"/>
      <c r="C10" s="2"/>
      <c r="D10" s="2"/>
      <c r="E10" s="2"/>
      <c r="F10" s="2">
        <f>1000000*SUM(I$2:I9)/D$2</f>
        <v>0.89989536100453438</v>
      </c>
      <c r="G10" s="4">
        <f>12*250</f>
        <v>3000</v>
      </c>
      <c r="H10" s="4"/>
      <c r="I10" s="1">
        <v>28.7</v>
      </c>
      <c r="J10" s="1">
        <f>LOG((1-F9)/(1-F10))/LOG(G10/G9)</f>
        <v>3.4877522984336427</v>
      </c>
      <c r="K10" s="1">
        <f>J10/(J10-1)</f>
        <v>1.4019692799116807</v>
      </c>
    </row>
    <row r="11" spans="1:13">
      <c r="I11" s="1">
        <f>SUM(I2:I10)</f>
        <v>286.7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ReadMe</vt:lpstr>
      <vt:lpstr>1980</vt:lpstr>
      <vt:lpstr>1985</vt:lpstr>
      <vt:lpstr>1988</vt:lpstr>
      <vt:lpstr>1989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2017-04-25T09:29:15Z</dcterms:created>
  <dcterms:modified xsi:type="dcterms:W3CDTF">2017-06-26T15:00:01Z</dcterms:modified>
</cp:coreProperties>
</file>