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autoCompressPictures="0"/>
  <mc:AlternateContent xmlns:mc="http://schemas.openxmlformats.org/markup-compatibility/2006">
    <mc:Choice Requires="x15">
      <x15ac:absPath xmlns:x15ac="http://schemas.microsoft.com/office/spreadsheetml/2010/11/ac" url="D:\Users\t.piketty\Dropbox\PikettyPerso\PersoEnCours\"/>
    </mc:Choice>
  </mc:AlternateContent>
  <bookViews>
    <workbookView xWindow="0" yWindow="0" windowWidth="23040" windowHeight="9372" tabRatio="500"/>
  </bookViews>
  <sheets>
    <sheet name="Info" sheetId="9" r:id="rId1"/>
    <sheet name="F1FR" sheetId="3" r:id="rId2"/>
    <sheet name="F2FR" sheetId="4" r:id="rId3"/>
    <sheet name="F3AFR" sheetId="2" r:id="rId4"/>
    <sheet name="F3BFR" sheetId="11" r:id="rId5"/>
    <sheet name="F4FR" sheetId="10" r:id="rId6"/>
    <sheet name="F1EN" sheetId="5" r:id="rId7"/>
    <sheet name="F2EN" sheetId="6" r:id="rId8"/>
    <sheet name="F3EN" sheetId="7" r:id="rId9"/>
    <sheet name="Series" sheetId="1" r:id="rId10"/>
  </sheets>
  <externalReferences>
    <externalReference r:id="rId11"/>
    <externalReference r:id="rId12"/>
    <externalReference r:id="rId13"/>
  </externalReferences>
  <definedNames>
    <definedName name="column_head">#REF!</definedName>
    <definedName name="column_headings">#REF!</definedName>
    <definedName name="column_numbers">#REF!</definedName>
    <definedName name="data">#REF!</definedName>
    <definedName name="data2">#REF!</definedName>
    <definedName name="Diag">#REF!,#REF!</definedName>
    <definedName name="ea_flux">#REF!</definedName>
    <definedName name="Equilibre">#REF!</definedName>
    <definedName name="females">'[1]rba table'!$I$10:$I$49</definedName>
    <definedName name="fig4b">#REF!</definedName>
    <definedName name="fmtr">#REF!</definedName>
    <definedName name="footno">#REF!</definedName>
    <definedName name="footnotes">#REF!</definedName>
    <definedName name="footnotes2">#REF!</definedName>
    <definedName name="GEOG9703">#REF!</definedName>
    <definedName name="HTML_CodePage" hidden="1">1252</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'[1]rba table'!$C$10:$C$49</definedName>
    <definedName name="PIB">#REF!</definedName>
    <definedName name="Rentflag">IF([2]Comparison!$B$7,"","not ")</definedName>
    <definedName name="ressources">#REF!</definedName>
    <definedName name="rpflux">#REF!</definedName>
    <definedName name="rptof">#REF!</definedName>
    <definedName name="spanners_level1">#REF!</definedName>
    <definedName name="spanners_level2">#REF!</definedName>
    <definedName name="spanners_level3">#REF!</definedName>
    <definedName name="spanners_level4">#REF!</definedName>
    <definedName name="spanners_level5">#REF!</definedName>
    <definedName name="spanners_levelV">#REF!</definedName>
    <definedName name="spanners_levelX">#REF!</definedName>
    <definedName name="spanners_levelY">#REF!</definedName>
    <definedName name="spanners_levelZ">#REF!</definedName>
    <definedName name="stub_lines">#REF!</definedName>
    <definedName name="Table_DE.4b__Sources_of_private_wealth_accumulation_in_Germany__1870_2010___Multiplicative_decomposition">[3]TableDE4b!$A$3</definedName>
    <definedName name="temp">#REF!</definedName>
    <definedName name="titles">#REF!</definedName>
    <definedName name="totals">#REF!</definedName>
    <definedName name="xxx">#REF!</definedName>
    <definedName name="Year">[2]Output!$C$4:$C$38</definedName>
    <definedName name="YearLabel">[2]Output!$B$15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2" i="1" l="1"/>
  <c r="O21" i="1"/>
  <c r="O20" i="1"/>
  <c r="H20" i="1"/>
  <c r="B27" i="1"/>
  <c r="F22" i="1"/>
  <c r="F23" i="1" s="1"/>
  <c r="F24" i="1" s="1"/>
  <c r="B26" i="1"/>
  <c r="L22" i="1"/>
  <c r="L23" i="1"/>
  <c r="L24" i="1"/>
  <c r="K24" i="1"/>
  <c r="K23" i="1"/>
  <c r="B4" i="1" l="1"/>
  <c r="B3" i="1"/>
  <c r="J21" i="1"/>
  <c r="L20" i="1"/>
  <c r="L19" i="1"/>
  <c r="L18" i="1"/>
  <c r="L17" i="1"/>
  <c r="L16" i="1"/>
  <c r="L15" i="1"/>
  <c r="L14" i="1"/>
  <c r="L13" i="1"/>
  <c r="L12" i="1"/>
  <c r="L11" i="1"/>
  <c r="L10" i="1"/>
  <c r="L9" i="1"/>
  <c r="L8" i="1"/>
  <c r="L7" i="1"/>
  <c r="L6" i="1"/>
  <c r="L5" i="1"/>
  <c r="J4" i="1"/>
  <c r="L4" i="1" s="1"/>
  <c r="L3" i="1"/>
  <c r="P11" i="1"/>
  <c r="P10" i="1"/>
  <c r="P9" i="1"/>
  <c r="P8" i="1"/>
  <c r="P7" i="1"/>
  <c r="P6" i="1"/>
  <c r="P5" i="1"/>
  <c r="P4" i="1"/>
  <c r="R20" i="1"/>
  <c r="R21" i="1" s="1"/>
  <c r="S21" i="1" s="1"/>
  <c r="S19" i="1"/>
  <c r="S18" i="1"/>
  <c r="S17" i="1"/>
  <c r="S16" i="1"/>
  <c r="S15" i="1"/>
  <c r="S14" i="1"/>
  <c r="S13" i="1"/>
  <c r="S12" i="1"/>
  <c r="S11" i="1"/>
  <c r="S10" i="1"/>
  <c r="S9" i="1"/>
  <c r="S8" i="1"/>
  <c r="S7" i="1"/>
  <c r="S6" i="1"/>
  <c r="S5" i="1"/>
  <c r="S4" i="1"/>
  <c r="S3" i="1"/>
  <c r="K11" i="1"/>
  <c r="K10" i="1"/>
  <c r="K9" i="1"/>
  <c r="K8" i="1"/>
  <c r="K7" i="1"/>
  <c r="K6" i="1"/>
  <c r="B25" i="1"/>
  <c r="K14" i="1"/>
  <c r="K13" i="1"/>
  <c r="K12" i="1"/>
  <c r="K20" i="1"/>
  <c r="K19" i="1"/>
  <c r="K18" i="1"/>
  <c r="K17" i="1"/>
  <c r="K16" i="1"/>
  <c r="K15" i="1"/>
  <c r="P19" i="1"/>
  <c r="P18" i="1"/>
  <c r="P17" i="1"/>
  <c r="P16" i="1"/>
  <c r="P15" i="1"/>
  <c r="P14" i="1"/>
  <c r="P13" i="1"/>
  <c r="P12" i="1"/>
  <c r="M19" i="1" l="1"/>
  <c r="M11" i="1"/>
  <c r="M3" i="1"/>
  <c r="M4" i="1"/>
  <c r="C22" i="1"/>
  <c r="C20" i="1"/>
  <c r="C21" i="1"/>
  <c r="C17" i="1"/>
  <c r="C18" i="1"/>
  <c r="P20" i="1"/>
  <c r="M13" i="1"/>
  <c r="M12" i="1"/>
  <c r="M6" i="1"/>
  <c r="M14" i="1"/>
  <c r="M5" i="1"/>
  <c r="M7" i="1"/>
  <c r="M15" i="1"/>
  <c r="M24" i="1"/>
  <c r="M23" i="1"/>
  <c r="M22" i="1"/>
  <c r="M8" i="1"/>
  <c r="M16" i="1"/>
  <c r="M9" i="1"/>
  <c r="M17" i="1"/>
  <c r="K4" i="1"/>
  <c r="M10" i="1"/>
  <c r="M18" i="1"/>
  <c r="C11" i="1"/>
  <c r="D11" i="1" s="1"/>
  <c r="G11" i="1" s="1"/>
  <c r="L21" i="1"/>
  <c r="M21" i="1" s="1"/>
  <c r="K22" i="1"/>
  <c r="J25" i="1"/>
  <c r="C15" i="1"/>
  <c r="C7" i="1"/>
  <c r="C14" i="1"/>
  <c r="C6" i="1"/>
  <c r="O25" i="1"/>
  <c r="C13" i="1"/>
  <c r="C5" i="1"/>
  <c r="C12" i="1"/>
  <c r="C19" i="1"/>
  <c r="C4" i="1"/>
  <c r="C10" i="1"/>
  <c r="P21" i="1"/>
  <c r="C9" i="1"/>
  <c r="C3" i="1"/>
  <c r="C16" i="1"/>
  <c r="C8" i="1"/>
  <c r="K5" i="1"/>
  <c r="S20" i="1"/>
  <c r="K21" i="1"/>
  <c r="O23" i="1" l="1"/>
  <c r="P23" i="1" s="1"/>
  <c r="D4" i="1"/>
  <c r="P22" i="1"/>
  <c r="D22" i="1"/>
  <c r="G22" i="1" s="1"/>
  <c r="D21" i="1"/>
  <c r="G21" i="1" s="1"/>
  <c r="D18" i="1"/>
  <c r="G18" i="1" s="1"/>
  <c r="D8" i="1"/>
  <c r="D12" i="1"/>
  <c r="G12" i="1" s="1"/>
  <c r="G8" i="1"/>
  <c r="G4" i="1"/>
  <c r="D17" i="1"/>
  <c r="G17" i="1" s="1"/>
  <c r="D10" i="1"/>
  <c r="D13" i="1"/>
  <c r="D16" i="1"/>
  <c r="D3" i="1"/>
  <c r="D5" i="1"/>
  <c r="D14" i="1"/>
  <c r="D7" i="1"/>
  <c r="D6" i="1"/>
  <c r="D19" i="1"/>
  <c r="D9" i="1"/>
  <c r="D20" i="1"/>
  <c r="G20" i="1" s="1"/>
  <c r="D15" i="1"/>
  <c r="C23" i="1" l="1"/>
  <c r="D23" i="1" s="1"/>
  <c r="O24" i="1"/>
  <c r="P24" i="1" s="1"/>
  <c r="E23" i="1"/>
  <c r="G23" i="1"/>
  <c r="H23" i="1" s="1"/>
  <c r="E4" i="1"/>
  <c r="H21" i="1"/>
  <c r="E11" i="1"/>
  <c r="G14" i="1"/>
  <c r="H14" i="1" s="1"/>
  <c r="E14" i="1"/>
  <c r="G6" i="1"/>
  <c r="H6" i="1" s="1"/>
  <c r="E6" i="1"/>
  <c r="G15" i="1"/>
  <c r="H15" i="1" s="1"/>
  <c r="E15" i="1"/>
  <c r="H17" i="1"/>
  <c r="G5" i="1"/>
  <c r="H5" i="1" s="1"/>
  <c r="E5" i="1"/>
  <c r="G7" i="1"/>
  <c r="H7" i="1" s="1"/>
  <c r="E7" i="1"/>
  <c r="H4" i="1"/>
  <c r="G9" i="1"/>
  <c r="H9" i="1" s="1"/>
  <c r="E9" i="1"/>
  <c r="G10" i="1"/>
  <c r="H10" i="1" s="1"/>
  <c r="E10" i="1"/>
  <c r="H11" i="1"/>
  <c r="E17" i="1"/>
  <c r="E18" i="1"/>
  <c r="H12" i="1"/>
  <c r="E12" i="1"/>
  <c r="G3" i="1"/>
  <c r="H3" i="1" s="1"/>
  <c r="E3" i="1"/>
  <c r="E21" i="1"/>
  <c r="H18" i="1"/>
  <c r="G16" i="1"/>
  <c r="H16" i="1" s="1"/>
  <c r="E16" i="1"/>
  <c r="E22" i="1"/>
  <c r="E8" i="1"/>
  <c r="G19" i="1"/>
  <c r="H19" i="1" s="1"/>
  <c r="E19" i="1"/>
  <c r="G13" i="1"/>
  <c r="H13" i="1" s="1"/>
  <c r="E13" i="1"/>
  <c r="H22" i="1"/>
  <c r="H8" i="1"/>
  <c r="C24" i="1" l="1"/>
  <c r="D24" i="1" s="1"/>
  <c r="G24" i="1" s="1"/>
  <c r="H24" i="1" s="1"/>
  <c r="E24" i="1" l="1"/>
</calcChain>
</file>

<file path=xl/sharedStrings.xml><?xml version="1.0" encoding="utf-8"?>
<sst xmlns="http://schemas.openxmlformats.org/spreadsheetml/2006/main" count="92" uniqueCount="83">
  <si>
    <t>National income price index (WID.world)</t>
  </si>
  <si>
    <t>http://cache.media.enseignementsup-recherche.gouv.fr/file/2017/29/0/NF_2017-11_Synthese_effectifs_etudiants_2016-2017_num_802290.pdf</t>
  </si>
  <si>
    <t>2016-17</t>
  </si>
  <si>
    <t>2017-18</t>
  </si>
  <si>
    <t>2015-16</t>
  </si>
  <si>
    <t>2014-15</t>
  </si>
  <si>
    <t>2013-14</t>
  </si>
  <si>
    <t>2012-13</t>
  </si>
  <si>
    <t>2011-12</t>
  </si>
  <si>
    <t>2010-11</t>
  </si>
  <si>
    <t>http://cache.media.enseignementsup-recherche.gouv.fr/file/2016/04/7/NI_16.10_-_Effectifs_etudiants_2015-2016_689047.pdf</t>
  </si>
  <si>
    <t>Indice 2016=1</t>
  </si>
  <si>
    <t>Inflation</t>
  </si>
  <si>
    <t>2009-10</t>
  </si>
  <si>
    <t>2007-08</t>
  </si>
  <si>
    <t>2008-09</t>
  </si>
  <si>
    <t>Nombre total d'étudiants</t>
  </si>
  <si>
    <t>(milliers)</t>
  </si>
  <si>
    <t>croissance</t>
  </si>
  <si>
    <t>2018/2008</t>
  </si>
  <si>
    <t>2005-06</t>
  </si>
  <si>
    <t>http://cache.media.enseignementsup-recherche.gouv.fr/file/2016/46/1/depp_rers_2016_optim_630461.pdf</t>
  </si>
  <si>
    <t>(p.159)</t>
  </si>
  <si>
    <t>2006-07</t>
  </si>
  <si>
    <t>2004-05</t>
  </si>
  <si>
    <t>http://cache.media.enseignementsup-recherche.gouv.fr/file/2011/69/1/DEPP-RERS-2011_190014_191691.pdf</t>
  </si>
  <si>
    <t>(p.167)</t>
  </si>
  <si>
    <t>2002-03</t>
  </si>
  <si>
    <t>2003-04</t>
  </si>
  <si>
    <t>http://cache.media.enseignementsup-recherche.gouv.fr/file/2009/19/4/RERS2009_119194.pdf</t>
  </si>
  <si>
    <t>(p.165)</t>
  </si>
  <si>
    <t>http://cache.media.enseignementsup-recherche.gouv.fr/file/2006-2007/74/0/02-etablissements-filieres-sites-evolutions-atlas-regional-effectifs-etudiants-1999-2000-4_306740.pdf</t>
  </si>
  <si>
    <t>(p.9)</t>
  </si>
  <si>
    <t>1999-2000</t>
  </si>
  <si>
    <t>2000-01</t>
  </si>
  <si>
    <t>2001-02</t>
  </si>
  <si>
    <t>http://cache.media.enseignementsup-recherche.gouv.fr/file/Atlas_2001-2002/77/4/00-atlas2001-2002_32302_306774.pdf</t>
  </si>
  <si>
    <t>(p.16)</t>
  </si>
  <si>
    <t xml:space="preserve">https://www.performance-publique.budget.gouv.fr/sites/performance_publique/files/farandole/ressources/2018/pap/pdf/DBGPGMPGM150.pdf
</t>
  </si>
  <si>
    <t>Sources pour les nombres d'étudiants (total enseignement supérieur) (Ministère de l'Enseignement Supérieur):</t>
  </si>
  <si>
    <t>euros courants</t>
  </si>
  <si>
    <t>Indice 100 2008</t>
  </si>
  <si>
    <t>Revenu national par adulte (PPP euros 2016) (WID.world)</t>
  </si>
  <si>
    <t>(euros 2016)</t>
  </si>
  <si>
    <t>Indice 2008=100</t>
  </si>
  <si>
    <t>Budget/étudiant</t>
  </si>
  <si>
    <t xml:space="preserve">https://www.performance-publique.budget.gouv.fr/sites/performance_publique/files/farandole/ressources/2016/pap/pdf/DBGPGMPGM150.pdf
</t>
  </si>
  <si>
    <t>(p.37)</t>
  </si>
  <si>
    <t>(p.39)</t>
  </si>
  <si>
    <t>https://www.performance-publique.budget.gouv.fr/sites/performance_publique/files/farandole/ressources/2014/pap/pdf/DBGPGMPGM150.pdf</t>
  </si>
  <si>
    <t>(p.44)</t>
  </si>
  <si>
    <t>https://www.performance-publique.budget.gouv.fr/sites/performance_publique/files/farandole/ressources/2012/pap/pdf/PAP2012_BG_Recherche_enseignement_superieur.pdf</t>
  </si>
  <si>
    <t>(p.30)</t>
  </si>
  <si>
    <t>https://www.performance-publique.budget.gouv.fr/sites/performance_publique/files/farandole/ressources/2010/pap/pdf/PAP2010_BG_Recherche_enseignement_superieur.pdf</t>
  </si>
  <si>
    <t>(p.32)</t>
  </si>
  <si>
    <t>https://www.performance-publique.budget.gouv.fr/sites/performance_publique/files/farandole/ressources/2008/pap/pdf/PAP2008_BG_Recherche_et_enseignement_superieur.pdf</t>
  </si>
  <si>
    <t>(p.27)</t>
  </si>
  <si>
    <t>https://www.performance-publique.budget.gouv.fr/sites/performance_publique/files/farandole/ressources/2007/pap/pdf/DBGNORMALMSNRA.pdf</t>
  </si>
  <si>
    <t>https://www.performance-publique.budget.gouv.fr/sites/performance_publique/files/farandole/ressources/2006/pap/pdf/DBGPGMPGM150.pdf</t>
  </si>
  <si>
    <t>(p.6)</t>
  </si>
  <si>
    <t>www4.minefi.gouv.fr/budget/plf2005/bleus/pdf/SVMN38.pdf</t>
  </si>
  <si>
    <t>Les PLF 2005 et avant n'utilisent pas la même nomenclature, mais les budgets totaux indiqués au titre "Enseignement supérieur" apparaissent homogènes avec ceux indiqués ensuite au titre du programme 150 (exemple: le PLF 2006 indique 9,2 milliards pour 2005 au titre du programme 150, contre 9,3 milliards indiqués dans le PLF 2005 au titre "Enseignement supérieur")</t>
  </si>
  <si>
    <t>Sources sur les budgets de l'enseignement supérieur (à partir de 2005: crédits de paiement du programme 150, "Formations supérieures et recherche universitaire"; pour 2004 et avant, crédits de paiement totaux "Enseignement supérieur"; voir plus bas) (Projet de Lois de Finances)</t>
  </si>
  <si>
    <t>http://www4.minefi.gouv.fr/budget/plf2003/bleus/pdf/svmn38.pdf</t>
  </si>
  <si>
    <t>http://www4.minefi.gouv.fr/budget/plf2001/bleus/38/cadre.htm</t>
  </si>
  <si>
    <t>euros 2018</t>
  </si>
  <si>
    <t>2018-19</t>
  </si>
  <si>
    <t>2019-20</t>
  </si>
  <si>
    <t>2020-21</t>
  </si>
  <si>
    <t>2021/2008</t>
  </si>
  <si>
    <t>2021/2017</t>
  </si>
  <si>
    <t>Indice 2017=100</t>
  </si>
  <si>
    <t>https://www.enseignementsup-recherche.gouv.fr/pid24683-cid153920/www.enseignementsup-recherche.gouv.fr/cid153920/la-rentree-etudiante-2020-2021.html</t>
  </si>
  <si>
    <t>https://www.performance-publique.budget.gouv.fr/sites/performance_publique/files/farandole/ressources/2019/pap/pdf/DBGPGMPGM150.pdf</t>
  </si>
  <si>
    <t>https://www.enseignementsup-recherche.gouv.fr/pid24683/www.enseignementsup-recherche.gouv.fr/pid24683/l-enseignement-superieur-en-chiffres.html</t>
  </si>
  <si>
    <t>https://cache.media.enseignementsup-recherche.gouv.fr/file/2020/46/9/N2020_1_Previsions_1341469.xlsx</t>
  </si>
  <si>
    <t>https://www.performance-publique.budget.gouv.fr/sites/performance_publique/files/farandole/ressources/2020/pap/pdf/PAP2020_BG_Recherche_enseignement_superieur.pdf</t>
  </si>
  <si>
    <t>(p.28)</t>
  </si>
  <si>
    <t>https://www.budget.gouv.fr/documentation/file-download/6361</t>
  </si>
  <si>
    <t>(p. 41)</t>
  </si>
  <si>
    <t>Sources: Ministère de l'enseignement supérieur, Ministère du budget, INSEE et WID.world (voir onglet "Séries")</t>
  </si>
  <si>
    <t>Budget de l'enseignement supérieur (mission 150)</t>
  </si>
  <si>
    <t>Séries compilées par T. Piketty en octobre 2017, mise à jour en mars 2021 par L. Chancel (co-directeur World Inequality Lab, Ecole d'économie de Paris)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</si>
</sst>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0.000"/>
    <numFmt numFmtId="165" formatCode="0.0"/>
    <numFmt numFmtId="166" formatCode="0.0%"/>
    <numFmt numFmtId="167" formatCode="General_)"/>
    <numFmt numFmtId="168" formatCode="_-* #,##0_-;\-* #,##0_-;_-* &quot;-&quot;_-;_-@_-"/>
    <numFmt numFmtId="169" formatCode="_-* #,##0.00_-;\-* #,##0.00_-;_-* &quot;-&quot;??_-;_-@_-"/>
    <numFmt numFmtId="170" formatCode="#,##0.000"/>
    <numFmt numFmtId="171" formatCode="#,##0.0"/>
    <numFmt numFmtId="172" formatCode="#,##0.00__;\-#,##0.00__;#,##0.00__;@__"/>
    <numFmt numFmtId="173" formatCode="_-&quot;£&quot;* #,##0_-;\-&quot;£&quot;* #,##0_-;_-&quot;£&quot;* &quot;-&quot;_-;_-@_-"/>
    <numFmt numFmtId="174" formatCode="_-&quot;£&quot;* #,##0.00_-;\-&quot;£&quot;* #,##0.00_-;_-&quot;£&quot;* &quot;-&quot;??_-;_-@_-"/>
    <numFmt numFmtId="175" formatCode="&quot;$&quot;#,##0_);\(&quot;$&quot;#,##0\)"/>
    <numFmt numFmtId="176" formatCode="_ * #,##0.00_ ;_ * \-#,##0.00_ ;_ * &quot;-&quot;??_ ;_ @_ "/>
    <numFmt numFmtId="177" formatCode="\$#,##0\ ;\(\$#,##0\)"/>
  </numFmts>
  <fonts count="40">
    <font>
      <sz val="12"/>
      <color theme="1"/>
      <name val="Calibri"/>
      <family val="2"/>
      <scheme val="minor"/>
    </font>
    <font>
      <sz val="12"/>
      <color theme="1"/>
      <name val="Arial"/>
      <family val="2"/>
    </font>
    <font>
      <u/>
      <sz val="12"/>
      <color theme="10"/>
      <name val="Calibri"/>
      <family val="2"/>
      <scheme val="minor"/>
    </font>
    <font>
      <u/>
      <sz val="12"/>
      <color theme="11"/>
      <name val="Calibri"/>
      <family val="2"/>
      <scheme val="minor"/>
    </font>
    <font>
      <sz val="12"/>
      <color rgb="FF000000"/>
      <name val="Calibri"/>
      <family val="2"/>
      <scheme val="minor"/>
    </font>
    <font>
      <sz val="11"/>
      <color indexed="8"/>
      <name val="Calibri"/>
      <family val="2"/>
    </font>
    <font>
      <sz val="11"/>
      <color indexed="9"/>
      <name val="Calibri"/>
      <family val="2"/>
    </font>
    <font>
      <sz val="11"/>
      <color indexed="20"/>
      <name val="Calibri"/>
      <family val="2"/>
    </font>
    <font>
      <sz val="9"/>
      <color indexed="9"/>
      <name val="Times"/>
      <family val="1"/>
    </font>
    <font>
      <b/>
      <sz val="11"/>
      <color indexed="52"/>
      <name val="Calibri"/>
      <family val="2"/>
    </font>
    <font>
      <b/>
      <sz val="11"/>
      <color indexed="9"/>
      <name val="Calibri"/>
      <family val="2"/>
    </font>
    <font>
      <sz val="10"/>
      <name val="Arial"/>
      <family val="2"/>
    </font>
    <font>
      <sz val="9"/>
      <color indexed="8"/>
      <name val="Times"/>
      <family val="1"/>
    </font>
    <font>
      <sz val="12"/>
      <color indexed="24"/>
      <name val="Arial"/>
      <family val="2"/>
    </font>
    <font>
      <sz val="8"/>
      <name val="Helvetica"/>
      <family val="2"/>
    </font>
    <font>
      <b/>
      <sz val="8"/>
      <color indexed="24"/>
      <name val="Times New Roman"/>
      <family val="1"/>
    </font>
    <font>
      <sz val="8"/>
      <color indexed="24"/>
      <name val="Times New Roman"/>
      <family val="1"/>
    </font>
    <font>
      <i/>
      <sz val="11"/>
      <color indexed="23"/>
      <name val="Calibri"/>
      <family val="2"/>
    </font>
    <font>
      <u/>
      <sz val="10"/>
      <color indexed="36"/>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u/>
      <sz val="10"/>
      <color indexed="30"/>
      <name val="Arial"/>
      <family val="2"/>
    </font>
    <font>
      <sz val="11"/>
      <color indexed="52"/>
      <name val="Calibri"/>
      <family val="2"/>
    </font>
    <font>
      <sz val="11"/>
      <color indexed="60"/>
      <name val="Calibri"/>
      <family val="2"/>
    </font>
    <font>
      <sz val="12"/>
      <color indexed="8"/>
      <name val="Calibri"/>
      <family val="2"/>
    </font>
    <font>
      <sz val="11"/>
      <name val="Arial"/>
      <family val="2"/>
    </font>
    <font>
      <sz val="9"/>
      <name val="Times New Roman"/>
      <family val="1"/>
    </font>
    <font>
      <sz val="10"/>
      <color indexed="8"/>
      <name val="Times"/>
      <family val="1"/>
    </font>
    <font>
      <sz val="9"/>
      <name val="Times"/>
      <family val="1"/>
    </font>
    <font>
      <sz val="12"/>
      <name val="Arial CE"/>
    </font>
    <font>
      <b/>
      <sz val="11"/>
      <color indexed="63"/>
      <name val="Calibri"/>
      <family val="2"/>
    </font>
    <font>
      <sz val="7"/>
      <name val="Helvetica"/>
      <family val="2"/>
    </font>
    <font>
      <b/>
      <sz val="18"/>
      <color indexed="56"/>
      <name val="Cambria"/>
      <family val="2"/>
    </font>
    <font>
      <sz val="11"/>
      <color indexed="10"/>
      <name val="Calibri"/>
      <family val="2"/>
    </font>
    <font>
      <sz val="10"/>
      <name val="Times"/>
      <family val="1"/>
    </font>
    <font>
      <sz val="8"/>
      <name val="Calibri"/>
      <family val="2"/>
      <scheme val="minor"/>
    </font>
    <font>
      <sz val="12"/>
      <color theme="1"/>
      <name val="Arial"/>
      <family val="2"/>
    </font>
  </fonts>
  <fills count="2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bottom/>
      <diagonal/>
    </border>
  </borders>
  <cellStyleXfs count="11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7" fillId="4" borderId="0" applyNumberFormat="0" applyBorder="0" applyAlignment="0" applyProtection="0"/>
    <xf numFmtId="167" fontId="8" fillId="0" borderId="0">
      <alignment vertical="top"/>
    </xf>
    <xf numFmtId="0" fontId="9" fillId="17" borderId="1" applyNumberFormat="0" applyAlignment="0" applyProtection="0"/>
    <xf numFmtId="0" fontId="10" fillId="18" borderId="2" applyNumberFormat="0" applyAlignment="0" applyProtection="0"/>
    <xf numFmtId="168" fontId="11" fillId="0" borderId="0" applyFont="0" applyFill="0" applyBorder="0" applyAlignment="0" applyProtection="0"/>
    <xf numFmtId="169" fontId="11" fillId="0" borderId="0" applyFont="0" applyFill="0" applyBorder="0" applyAlignment="0" applyProtection="0"/>
    <xf numFmtId="3" fontId="12" fillId="0" borderId="0" applyFill="0" applyBorder="0">
      <alignment horizontal="right" vertical="top"/>
    </xf>
    <xf numFmtId="170" fontId="12" fillId="0" borderId="0" applyFill="0" applyBorder="0">
      <alignment horizontal="right" vertical="top"/>
    </xf>
    <xf numFmtId="3" fontId="12" fillId="0" borderId="0" applyFill="0" applyBorder="0">
      <alignment horizontal="right" vertical="top"/>
    </xf>
    <xf numFmtId="171" fontId="8" fillId="0" borderId="0" applyFont="0" applyFill="0" applyBorder="0">
      <alignment horizontal="right" vertical="top"/>
    </xf>
    <xf numFmtId="172" fontId="12" fillId="0" borderId="0" applyFont="0" applyFill="0" applyBorder="0" applyAlignment="0" applyProtection="0">
      <alignment horizontal="right" vertical="top"/>
    </xf>
    <xf numFmtId="170" fontId="12" fillId="0" borderId="0">
      <alignment horizontal="right" vertical="top"/>
    </xf>
    <xf numFmtId="3" fontId="11" fillId="0" borderId="0" applyFont="0" applyFill="0" applyBorder="0" applyAlignment="0" applyProtection="0"/>
    <xf numFmtId="173" fontId="11" fillId="0" borderId="0" applyFont="0" applyFill="0" applyBorder="0" applyAlignment="0" applyProtection="0"/>
    <xf numFmtId="174" fontId="11" fillId="0" borderId="0" applyFont="0" applyFill="0" applyBorder="0" applyAlignment="0" applyProtection="0"/>
    <xf numFmtId="175" fontId="11" fillId="0" borderId="0" applyFont="0" applyFill="0" applyBorder="0" applyAlignment="0" applyProtection="0"/>
    <xf numFmtId="0" fontId="13" fillId="0" borderId="0" applyFont="0" applyFill="0" applyBorder="0" applyAlignment="0" applyProtection="0"/>
    <xf numFmtId="176" fontId="14"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3" fontId="13" fillId="0" borderId="0" applyFont="0" applyFill="0" applyBorder="0" applyAlignment="0" applyProtection="0"/>
    <xf numFmtId="2" fontId="11" fillId="0" borderId="0" applyFont="0" applyFill="0" applyBorder="0" applyAlignment="0" applyProtection="0"/>
    <xf numFmtId="0" fontId="18" fillId="0" borderId="0" applyNumberFormat="0" applyFill="0" applyBorder="0" applyAlignment="0" applyProtection="0">
      <alignment vertical="top"/>
      <protection locked="0"/>
    </xf>
    <xf numFmtId="0" fontId="19" fillId="5"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8" borderId="1" applyNumberFormat="0" applyAlignment="0" applyProtection="0"/>
    <xf numFmtId="0" fontId="24" fillId="0" borderId="0" applyNumberFormat="0" applyFill="0" applyBorder="0" applyAlignment="0" applyProtection="0">
      <alignment vertical="top"/>
      <protection locked="0"/>
    </xf>
    <xf numFmtId="0" fontId="25" fillId="0" borderId="6" applyNumberFormat="0" applyFill="0" applyAlignment="0" applyProtection="0"/>
    <xf numFmtId="177" fontId="13" fillId="0" borderId="0" applyFont="0" applyFill="0" applyBorder="0" applyAlignment="0" applyProtection="0"/>
    <xf numFmtId="0" fontId="11" fillId="0" borderId="0"/>
    <xf numFmtId="0" fontId="26" fillId="19"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27" fillId="0" borderId="0"/>
    <xf numFmtId="0" fontId="27" fillId="0" borderId="0"/>
    <xf numFmtId="0" fontId="28" fillId="0" borderId="0"/>
    <xf numFmtId="0" fontId="28" fillId="0" borderId="0"/>
    <xf numFmtId="0" fontId="28" fillId="0" borderId="0"/>
    <xf numFmtId="0" fontId="28" fillId="0" borderId="0"/>
    <xf numFmtId="0" fontId="29" fillId="0" borderId="7" applyNumberFormat="0" applyFill="0" applyAlignment="0" applyProtection="0"/>
    <xf numFmtId="1" fontId="8" fillId="0" borderId="0">
      <alignment vertical="top" wrapText="1"/>
    </xf>
    <xf numFmtId="1" fontId="30" fillId="0" borderId="0" applyFill="0" applyBorder="0" applyProtection="0"/>
    <xf numFmtId="1" fontId="29" fillId="0" borderId="0" applyFont="0" applyFill="0" applyBorder="0" applyProtection="0">
      <alignment vertical="center"/>
    </xf>
    <xf numFmtId="1" fontId="31" fillId="0" borderId="0">
      <alignment horizontal="right" vertical="top"/>
    </xf>
    <xf numFmtId="1" fontId="12" fillId="0" borderId="0" applyNumberFormat="0" applyFill="0" applyBorder="0">
      <alignment vertical="top"/>
    </xf>
    <xf numFmtId="0" fontId="32" fillId="0" borderId="0"/>
    <xf numFmtId="0" fontId="11" fillId="20" borderId="8" applyNumberFormat="0" applyFont="0" applyAlignment="0" applyProtection="0"/>
    <xf numFmtId="0" fontId="33" fillId="17" borderId="9" applyNumberFormat="0" applyAlignment="0" applyProtection="0"/>
    <xf numFmtId="9" fontId="11" fillId="0" borderId="0" applyFont="0" applyFill="0" applyBorder="0" applyAlignment="0" applyProtection="0"/>
    <xf numFmtId="43" fontId="11" fillId="0" borderId="0" applyFont="0" applyFill="0" applyBorder="0" applyAlignment="0" applyProtection="0"/>
    <xf numFmtId="9" fontId="27" fillId="0" borderId="0" applyFont="0" applyFill="0" applyBorder="0" applyAlignment="0" applyProtection="0"/>
    <xf numFmtId="9" fontId="11" fillId="0" borderId="0" applyFont="0" applyFill="0" applyBorder="0" applyAlignment="0" applyProtection="0"/>
    <xf numFmtId="9" fontId="27" fillId="0" borderId="0" applyFont="0" applyFill="0" applyBorder="0" applyAlignment="0" applyProtection="0"/>
    <xf numFmtId="0" fontId="11" fillId="0" borderId="0"/>
    <xf numFmtId="2" fontId="11" fillId="0" borderId="0" applyFont="0" applyFill="0" applyBorder="0" applyProtection="0">
      <alignment horizontal="right"/>
    </xf>
    <xf numFmtId="2" fontId="11" fillId="0" borderId="0" applyFont="0" applyFill="0" applyBorder="0" applyProtection="0">
      <alignment horizontal="right"/>
    </xf>
    <xf numFmtId="0" fontId="34" fillId="0" borderId="10">
      <alignment horizontal="center"/>
    </xf>
    <xf numFmtId="49" fontId="12" fillId="0" borderId="0" applyFill="0" applyBorder="0" applyAlignment="0" applyProtection="0">
      <alignment vertical="top"/>
    </xf>
    <xf numFmtId="0" fontId="35" fillId="0" borderId="0" applyNumberFormat="0" applyFill="0" applyBorder="0" applyAlignment="0" applyProtection="0"/>
    <xf numFmtId="2" fontId="13" fillId="0" borderId="0" applyFont="0" applyFill="0" applyBorder="0" applyAlignment="0" applyProtection="0"/>
    <xf numFmtId="0" fontId="36" fillId="0" borderId="0" applyNumberFormat="0" applyFill="0" applyBorder="0" applyAlignment="0" applyProtection="0"/>
    <xf numFmtId="1" fontId="37" fillId="0" borderId="0">
      <alignment vertical="top" wrapText="1"/>
    </xf>
    <xf numFmtId="0" fontId="3" fillId="0" borderId="0" applyNumberFormat="0" applyFill="0" applyBorder="0" applyAlignment="0" applyProtection="0"/>
    <xf numFmtId="0" fontId="3" fillId="0" borderId="0" applyNumberFormat="0" applyFill="0" applyBorder="0" applyAlignment="0" applyProtection="0"/>
  </cellStyleXfs>
  <cellXfs count="24">
    <xf numFmtId="0" fontId="0" fillId="0" borderId="0" xfId="0"/>
    <xf numFmtId="0" fontId="2" fillId="0" borderId="0" xfId="11"/>
    <xf numFmtId="166" fontId="0" fillId="0" borderId="0" xfId="0" applyNumberFormat="1" applyAlignment="1">
      <alignment horizontal="center"/>
    </xf>
    <xf numFmtId="0" fontId="0" fillId="0" borderId="0" xfId="0" applyAlignment="1">
      <alignment horizontal="left"/>
    </xf>
    <xf numFmtId="0" fontId="0" fillId="0" borderId="0" xfId="0"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164" fontId="0" fillId="0" borderId="0" xfId="0" applyNumberFormat="1" applyAlignment="1"/>
    <xf numFmtId="0" fontId="0" fillId="0" borderId="0" xfId="0" applyAlignment="1"/>
    <xf numFmtId="166" fontId="0" fillId="0" borderId="0" xfId="0" applyNumberFormat="1" applyAlignment="1"/>
    <xf numFmtId="165" fontId="0" fillId="0" borderId="0" xfId="0" applyNumberFormat="1" applyAlignment="1">
      <alignment horizontal="center"/>
    </xf>
    <xf numFmtId="1" fontId="4" fillId="0" borderId="0" xfId="0" applyNumberFormat="1" applyFont="1" applyAlignment="1">
      <alignment horizontal="center"/>
    </xf>
    <xf numFmtId="0" fontId="2" fillId="0" borderId="0" xfId="11" applyAlignment="1">
      <alignment horizontal="left"/>
    </xf>
    <xf numFmtId="0" fontId="0" fillId="2" borderId="0" xfId="11" applyFont="1" applyFill="1" applyAlignment="1">
      <alignment horizontal="left"/>
    </xf>
    <xf numFmtId="2" fontId="0" fillId="0" borderId="0" xfId="0" applyNumberFormat="1"/>
    <xf numFmtId="1" fontId="0" fillId="0" borderId="0" xfId="0" applyNumberFormat="1"/>
    <xf numFmtId="0" fontId="39" fillId="0" borderId="0" xfId="0" applyFont="1"/>
    <xf numFmtId="0" fontId="0" fillId="21" borderId="0" xfId="0" applyFill="1"/>
    <xf numFmtId="0" fontId="0" fillId="21" borderId="0" xfId="0" applyFill="1" applyAlignment="1">
      <alignment horizontal="center"/>
    </xf>
    <xf numFmtId="0" fontId="0" fillId="21" borderId="0" xfId="0" applyFill="1" applyAlignment="1">
      <alignment horizontal="left"/>
    </xf>
    <xf numFmtId="1" fontId="0" fillId="21" borderId="0" xfId="0" applyNumberFormat="1" applyFill="1" applyAlignment="1">
      <alignment horizontal="center"/>
    </xf>
    <xf numFmtId="165" fontId="0" fillId="21" borderId="0" xfId="0" applyNumberFormat="1" applyFill="1"/>
    <xf numFmtId="166" fontId="0" fillId="21" borderId="0" xfId="0" applyNumberFormat="1" applyFill="1" applyAlignment="1">
      <alignment horizontal="center"/>
    </xf>
    <xf numFmtId="0" fontId="1" fillId="0" borderId="0" xfId="0" applyFont="1"/>
  </cellXfs>
  <cellStyles count="110">
    <cellStyle name="20% - Accent1" xfId="21"/>
    <cellStyle name="20% - Accent2" xfId="22"/>
    <cellStyle name="20% - Accent3" xfId="23"/>
    <cellStyle name="20% - Accent4" xfId="24"/>
    <cellStyle name="20% - Accent5" xfId="25"/>
    <cellStyle name="20% - Accent6" xfId="26"/>
    <cellStyle name="40% - Accent1" xfId="27"/>
    <cellStyle name="40% - Accent2" xfId="28"/>
    <cellStyle name="40% - Accent3" xfId="29"/>
    <cellStyle name="40% - Accent4" xfId="30"/>
    <cellStyle name="40% - Accent5" xfId="31"/>
    <cellStyle name="40% - Accent6" xfId="32"/>
    <cellStyle name="60% - Accent1" xfId="33"/>
    <cellStyle name="60% - Accent2" xfId="34"/>
    <cellStyle name="60% - Accent3" xfId="35"/>
    <cellStyle name="60% - Accent4" xfId="36"/>
    <cellStyle name="60% - Accent5" xfId="37"/>
    <cellStyle name="60% - Accent6" xfId="38"/>
    <cellStyle name="Bad" xfId="39"/>
    <cellStyle name="caché" xfId="40"/>
    <cellStyle name="Calculation" xfId="41"/>
    <cellStyle name="Check Cell" xfId="42"/>
    <cellStyle name="Comma [0]_ALVAREDO_PIKETTY_May2009sent.xls Chart -1023" xfId="43"/>
    <cellStyle name="Comma(0)" xfId="45"/>
    <cellStyle name="Comma(3)" xfId="46"/>
    <cellStyle name="Comma[0]" xfId="47"/>
    <cellStyle name="Comma[1]" xfId="48"/>
    <cellStyle name="Comma[2]__" xfId="49"/>
    <cellStyle name="Comma[3]" xfId="50"/>
    <cellStyle name="Comma_ALVAREDO_PIKETTY_May2009sent.xls Chart -1023" xfId="44"/>
    <cellStyle name="Comma0" xfId="51"/>
    <cellStyle name="Currency [0]_ALVAREDO_PIKETTY_May2009sent.xls Chart -1023" xfId="52"/>
    <cellStyle name="Currency_ALVAREDO_PIKETTY_May2009sent.xls Chart -1023" xfId="53"/>
    <cellStyle name="Currency0" xfId="54"/>
    <cellStyle name="Date" xfId="55"/>
    <cellStyle name="Dezimal_03-09-03" xfId="56"/>
    <cellStyle name="En-tête 1" xfId="57"/>
    <cellStyle name="En-tête 2" xfId="58"/>
    <cellStyle name="Explanatory Text" xfId="59"/>
    <cellStyle name="Financier0" xfId="60"/>
    <cellStyle name="Fixed" xfId="61"/>
    <cellStyle name="Followed Hyperlink_ALVAREDO_PIKETTY_May2009sent.xls Chart -1023" xfId="62"/>
    <cellStyle name="Good" xfId="63"/>
    <cellStyle name="Heading 1" xfId="64"/>
    <cellStyle name="Heading 2" xfId="65"/>
    <cellStyle name="Heading 3" xfId="66"/>
    <cellStyle name="Heading 4" xfId="67"/>
    <cellStyle name="Input" xfId="68"/>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cellStyle name="Lien hypertexte 2" xfId="69"/>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108" builtinId="9" hidden="1"/>
    <cellStyle name="Lien hypertexte visité" xfId="109" builtinId="9" hidden="1"/>
    <cellStyle name="Linked Cell" xfId="70"/>
    <cellStyle name="Monétaire0" xfId="71"/>
    <cellStyle name="Motif" xfId="72"/>
    <cellStyle name="Neutral" xfId="73"/>
    <cellStyle name="Normaali_Eduskuntavaalit" xfId="74"/>
    <cellStyle name="Normal" xfId="0" builtinId="0"/>
    <cellStyle name="Normal 2" xfId="75"/>
    <cellStyle name="Normal 2 2" xfId="76"/>
    <cellStyle name="Normal 2 3" xfId="77"/>
    <cellStyle name="Normal 2_AccumulationEquation" xfId="78"/>
    <cellStyle name="Normal 3" xfId="79"/>
    <cellStyle name="Normal 4" xfId="80"/>
    <cellStyle name="Normal 5" xfId="81"/>
    <cellStyle name="Normal 6" xfId="82"/>
    <cellStyle name="Normal 7" xfId="83"/>
    <cellStyle name="Normal 8" xfId="84"/>
    <cellStyle name="Normal GHG whole table" xfId="85"/>
    <cellStyle name="Normal-blank" xfId="86"/>
    <cellStyle name="Normal-bottom" xfId="87"/>
    <cellStyle name="Normal-center" xfId="88"/>
    <cellStyle name="Normal-droit" xfId="89"/>
    <cellStyle name="normální_Nove vystupy_DOPOCTENE" xfId="91"/>
    <cellStyle name="Normal-top" xfId="90"/>
    <cellStyle name="Note" xfId="92"/>
    <cellStyle name="Output" xfId="93"/>
    <cellStyle name="Percent_ALVAREDO_PIKETTY_May2009sent.xls Chart -1023" xfId="94"/>
    <cellStyle name="Pilkku_Esimerkkejä kaavioista.xls Kaavio 1" xfId="95"/>
    <cellStyle name="Pourcentage 2" xfId="96"/>
    <cellStyle name="Pourcentage 3" xfId="97"/>
    <cellStyle name="Pourcentage 4" xfId="98"/>
    <cellStyle name="Standard_2 + 3" xfId="99"/>
    <cellStyle name="Style 24" xfId="100"/>
    <cellStyle name="Style 25" xfId="101"/>
    <cellStyle name="style_col_headings" xfId="102"/>
    <cellStyle name="TEXT" xfId="103"/>
    <cellStyle name="Title" xfId="104"/>
    <cellStyle name="Virgule fixe" xfId="105"/>
    <cellStyle name="Warning Text" xfId="106"/>
    <cellStyle name="Wrapped" xfId="10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externalLink" Target="externalLinks/externalLink3.xml"/><Relationship Id="rId3" Type="http://schemas.openxmlformats.org/officeDocument/2006/relationships/chartsheet" Target="chartsheets/sheet2.xml"/><Relationship Id="rId7" Type="http://schemas.openxmlformats.org/officeDocument/2006/relationships/chartsheet" Target="chartsheets/sheet6.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chartsheet" Target="chartsheets/sheet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externalLink" Target="externalLinks/externalLink1.xml"/><Relationship Id="rId5" Type="http://schemas.openxmlformats.org/officeDocument/2006/relationships/chartsheet" Target="chartsheets/sheet4.xml"/><Relationship Id="rId15" Type="http://schemas.openxmlformats.org/officeDocument/2006/relationships/styles" Target="styles.xml"/><Relationship Id="rId10" Type="http://schemas.openxmlformats.org/officeDocument/2006/relationships/worksheet" Target="worksheets/sheet2.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baseline="0"/>
              <a:t>Evolution du budget de l'enseignement </a:t>
            </a:r>
            <a:r>
              <a:rPr lang="fr-FR" sz="2000" b="1" i="0" baseline="0"/>
              <a:t>supérieur en France</a:t>
            </a:r>
            <a:endParaRPr lang="fr-FR" sz="2000" b="1" i="0"/>
          </a:p>
        </c:rich>
      </c:tx>
      <c:layout>
        <c:manualLayout>
          <c:xMode val="edge"/>
          <c:yMode val="edge"/>
          <c:x val="0.145782248423136"/>
          <c:y val="1.83333333333333E-3"/>
        </c:manualLayout>
      </c:layout>
      <c:overlay val="0"/>
      <c:spPr>
        <a:noFill/>
        <a:ln w="25400">
          <a:noFill/>
        </a:ln>
      </c:spPr>
    </c:title>
    <c:autoTitleDeleted val="0"/>
    <c:plotArea>
      <c:layout>
        <c:manualLayout>
          <c:layoutTarget val="inner"/>
          <c:xMode val="edge"/>
          <c:yMode val="edge"/>
          <c:x val="6.3591334460155802E-2"/>
          <c:y val="6.7408719743365403E-2"/>
          <c:w val="0.88554510038339396"/>
          <c:h val="0.83615378870324097"/>
        </c:manualLayout>
      </c:layout>
      <c:lineChart>
        <c:grouping val="standard"/>
        <c:varyColors val="0"/>
        <c:ser>
          <c:idx val="6"/>
          <c:order val="0"/>
          <c:tx>
            <c:v>Budget total (Formations supérieures et recherche universitaire). En milliards d'euros constants (après prise en compte de l'inflation)</c:v>
          </c:tx>
          <c:spPr>
            <a:ln w="41275">
              <a:solidFill>
                <a:schemeClr val="accent3"/>
              </a:solidFill>
            </a:ln>
          </c:spPr>
          <c:marker>
            <c:symbol val="circle"/>
            <c:size val="12"/>
            <c:spPr>
              <a:solidFill>
                <a:schemeClr val="accent3"/>
              </a:solidFill>
              <a:ln>
                <a:solidFill>
                  <a:schemeClr val="accent3"/>
                </a:solidFill>
              </a:ln>
            </c:spPr>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Series!$C$11:$C$24</c:f>
              <c:numCache>
                <c:formatCode>0.0</c:formatCode>
                <c:ptCount val="14"/>
                <c:pt idx="0">
                  <c:v>12.414536080273271</c:v>
                </c:pt>
                <c:pt idx="1">
                  <c:v>12.841651487682626</c:v>
                </c:pt>
                <c:pt idx="2">
                  <c:v>13.246350458909166</c:v>
                </c:pt>
                <c:pt idx="3">
                  <c:v>13.230701714046821</c:v>
                </c:pt>
                <c:pt idx="4">
                  <c:v>13.397969624961254</c:v>
                </c:pt>
                <c:pt idx="5">
                  <c:v>13.505981546032395</c:v>
                </c:pt>
                <c:pt idx="6">
                  <c:v>13.533796330275226</c:v>
                </c:pt>
                <c:pt idx="7">
                  <c:v>13.180210345870723</c:v>
                </c:pt>
                <c:pt idx="8">
                  <c:v>13.276654199999998</c:v>
                </c:pt>
                <c:pt idx="9">
                  <c:v>13.539399999999999</c:v>
                </c:pt>
                <c:pt idx="10">
                  <c:v>13.4</c:v>
                </c:pt>
                <c:pt idx="11">
                  <c:v>13.353115727002969</c:v>
                </c:pt>
                <c:pt idx="12">
                  <c:v>13.483522053432148</c:v>
                </c:pt>
                <c:pt idx="13">
                  <c:v>13.575154345262671</c:v>
                </c:pt>
              </c:numCache>
            </c:numRef>
          </c:val>
          <c:smooth val="0"/>
          <c:extLst xmlns:c16r2="http://schemas.microsoft.com/office/drawing/2015/06/chart">
            <c:ext xmlns:c16="http://schemas.microsoft.com/office/drawing/2014/chart" uri="{C3380CC4-5D6E-409C-BE32-E72D297353CC}">
              <c16:uniqueId val="{00000000-754B-A549-AA0E-15E12AFB9D9F}"/>
            </c:ext>
          </c:extLst>
        </c:ser>
        <c:ser>
          <c:idx val="0"/>
          <c:order val="1"/>
          <c:tx>
            <c:v>En milliards d'euros courants (avant prise en compte de l'inflation)</c:v>
          </c:tx>
          <c:spPr>
            <a:ln w="38100">
              <a:solidFill>
                <a:schemeClr val="accent6"/>
              </a:solidFill>
            </a:ln>
          </c:spPr>
          <c:marker>
            <c:symbol val="triangle"/>
            <c:size val="12"/>
            <c:spPr>
              <a:solidFill>
                <a:schemeClr val="accent6"/>
              </a:solidFill>
              <a:ln>
                <a:solidFill>
                  <a:schemeClr val="accent6"/>
                </a:solidFill>
              </a:ln>
            </c:spPr>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Series!$B$11:$B$24</c:f>
              <c:numCache>
                <c:formatCode>General</c:formatCode>
                <c:ptCount val="14"/>
                <c:pt idx="0">
                  <c:v>11.3</c:v>
                </c:pt>
                <c:pt idx="1">
                  <c:v>11.7</c:v>
                </c:pt>
                <c:pt idx="2">
                  <c:v>12.2</c:v>
                </c:pt>
                <c:pt idx="3">
                  <c:v>12.3</c:v>
                </c:pt>
                <c:pt idx="4">
                  <c:v>12.6</c:v>
                </c:pt>
                <c:pt idx="5">
                  <c:v>12.8</c:v>
                </c:pt>
                <c:pt idx="6">
                  <c:v>12.9</c:v>
                </c:pt>
                <c:pt idx="7">
                  <c:v>12.7</c:v>
                </c:pt>
                <c:pt idx="8">
                  <c:v>12.9</c:v>
                </c:pt>
                <c:pt idx="9">
                  <c:v>13.3</c:v>
                </c:pt>
                <c:pt idx="10">
                  <c:v>13.4</c:v>
                </c:pt>
                <c:pt idx="11">
                  <c:v>13.5</c:v>
                </c:pt>
                <c:pt idx="12">
                  <c:v>13.7</c:v>
                </c:pt>
                <c:pt idx="13">
                  <c:v>14</c:v>
                </c:pt>
              </c:numCache>
            </c:numRef>
          </c:val>
          <c:smooth val="0"/>
          <c:extLst xmlns:c16r2="http://schemas.microsoft.com/office/drawing/2015/06/chart">
            <c:ext xmlns:c16="http://schemas.microsoft.com/office/drawing/2014/chart" uri="{C3380CC4-5D6E-409C-BE32-E72D297353CC}">
              <c16:uniqueId val="{00000001-754B-A549-AA0E-15E12AFB9D9F}"/>
            </c:ext>
          </c:extLst>
        </c:ser>
        <c:dLbls>
          <c:showLegendKey val="0"/>
          <c:showVal val="0"/>
          <c:showCatName val="0"/>
          <c:showSerName val="0"/>
          <c:showPercent val="0"/>
          <c:showBubbleSize val="0"/>
        </c:dLbls>
        <c:marker val="1"/>
        <c:smooth val="0"/>
        <c:axId val="722346488"/>
        <c:axId val="722347272"/>
      </c:lineChart>
      <c:catAx>
        <c:axId val="722346488"/>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47272"/>
        <c:crossesAt val="0"/>
        <c:auto val="0"/>
        <c:lblAlgn val="ctr"/>
        <c:lblOffset val="100"/>
        <c:tickLblSkip val="1"/>
        <c:tickMarkSkip val="1"/>
        <c:noMultiLvlLbl val="0"/>
      </c:catAx>
      <c:valAx>
        <c:axId val="722347272"/>
        <c:scaling>
          <c:orientation val="minMax"/>
          <c:max val="17"/>
          <c:min val="10"/>
        </c:scaling>
        <c:delete val="0"/>
        <c:axPos val="l"/>
        <c:majorGridlines>
          <c:spPr>
            <a:ln w="12700">
              <a:solidFill>
                <a:srgbClr val="000000"/>
              </a:solidFill>
              <a:prstDash val="sysDash"/>
            </a:ln>
          </c:spPr>
        </c:majorGridlines>
        <c:numFmt formatCode="#,##0.0" sourceLinked="0"/>
        <c:majorTickMark val="out"/>
        <c:minorTickMark val="none"/>
        <c:tickLblPos val="nextTo"/>
        <c:spPr>
          <a:ln w="12700">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722346488"/>
        <c:crossesAt val="1"/>
        <c:crossBetween val="midCat"/>
        <c:majorUnit val="0.5"/>
      </c:valAx>
      <c:spPr>
        <a:solidFill>
          <a:srgbClr val="FFFFFF"/>
        </a:solidFill>
        <a:ln w="12700">
          <a:solidFill>
            <a:srgbClr val="000000"/>
          </a:solidFill>
          <a:prstDash val="solid"/>
        </a:ln>
      </c:spPr>
    </c:plotArea>
    <c:legend>
      <c:legendPos val="t"/>
      <c:layout>
        <c:manualLayout>
          <c:xMode val="edge"/>
          <c:yMode val="edge"/>
          <c:x val="0.12740972734721101"/>
          <c:y val="0.12018839311752701"/>
          <c:w val="0.72843952800563505"/>
          <c:h val="0.23499810440361599"/>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2.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a:t>Evolution</a:t>
            </a:r>
            <a:r>
              <a:rPr lang="fr-FR" sz="2000" baseline="0"/>
              <a:t> du nombre total d'étudiants en France </a:t>
            </a:r>
            <a:r>
              <a:rPr lang="fr-FR" sz="2000" b="0" baseline="0"/>
              <a:t>(toutes fillières) </a:t>
            </a:r>
            <a:endParaRPr lang="fr-FR" sz="2000" b="0" i="0"/>
          </a:p>
        </c:rich>
      </c:tx>
      <c:layout>
        <c:manualLayout>
          <c:xMode val="edge"/>
          <c:yMode val="edge"/>
          <c:x val="0.11960423795193099"/>
          <c:y val="1.83333333333333E-3"/>
        </c:manualLayout>
      </c:layout>
      <c:overlay val="0"/>
      <c:spPr>
        <a:noFill/>
        <a:ln w="25400">
          <a:noFill/>
        </a:ln>
      </c:spPr>
    </c:title>
    <c:autoTitleDeleted val="0"/>
    <c:plotArea>
      <c:layout>
        <c:manualLayout>
          <c:layoutTarget val="inner"/>
          <c:xMode val="edge"/>
          <c:yMode val="edge"/>
          <c:x val="7.2753638125077305E-2"/>
          <c:y val="6.7408668511030695E-2"/>
          <c:w val="0.88554510038339396"/>
          <c:h val="0.83615378870324097"/>
        </c:manualLayout>
      </c:layout>
      <c:lineChart>
        <c:grouping val="standard"/>
        <c:varyColors val="0"/>
        <c:ser>
          <c:idx val="0"/>
          <c:order val="0"/>
          <c:tx>
            <c:v>Nombre total d'étudiants (en milliers)</c:v>
          </c:tx>
          <c:spPr>
            <a:ln w="41275">
              <a:solidFill>
                <a:schemeClr val="accent1"/>
              </a:solidFill>
            </a:ln>
          </c:spPr>
          <c:marker>
            <c:symbol val="diamond"/>
            <c:size val="16"/>
          </c:marker>
          <c:cat>
            <c:strRef>
              <c:f>Series!$I$11:$I$24</c:f>
              <c:strCache>
                <c:ptCount val="14"/>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strCache>
            </c:strRef>
          </c:cat>
          <c:val>
            <c:numRef>
              <c:f>Series!$J$11:$J$24</c:f>
              <c:numCache>
                <c:formatCode>General</c:formatCode>
                <c:ptCount val="14"/>
                <c:pt idx="0">
                  <c:v>2231</c:v>
                </c:pt>
                <c:pt idx="1">
                  <c:v>2254</c:v>
                </c:pt>
                <c:pt idx="2">
                  <c:v>2314</c:v>
                </c:pt>
                <c:pt idx="3">
                  <c:v>2320</c:v>
                </c:pt>
                <c:pt idx="4">
                  <c:v>2351</c:v>
                </c:pt>
                <c:pt idx="5">
                  <c:v>2379</c:v>
                </c:pt>
                <c:pt idx="6">
                  <c:v>2432</c:v>
                </c:pt>
                <c:pt idx="7">
                  <c:v>2471</c:v>
                </c:pt>
                <c:pt idx="8">
                  <c:v>2551</c:v>
                </c:pt>
                <c:pt idx="9">
                  <c:v>2610</c:v>
                </c:pt>
                <c:pt idx="10" formatCode="0">
                  <c:v>2670.0299999999997</c:v>
                </c:pt>
                <c:pt idx="11" formatCode="0">
                  <c:v>2692</c:v>
                </c:pt>
                <c:pt idx="12" formatCode="0">
                  <c:v>2725</c:v>
                </c:pt>
                <c:pt idx="13" formatCode="0">
                  <c:v>2780</c:v>
                </c:pt>
              </c:numCache>
            </c:numRef>
          </c:val>
          <c:smooth val="0"/>
          <c:extLst xmlns:c16r2="http://schemas.microsoft.com/office/drawing/2015/06/chart">
            <c:ext xmlns:c16="http://schemas.microsoft.com/office/drawing/2014/chart" uri="{C3380CC4-5D6E-409C-BE32-E72D297353CC}">
              <c16:uniqueId val="{00000000-FB0D-164E-A6C6-D19FEA45A4A9}"/>
            </c:ext>
          </c:extLst>
        </c:ser>
        <c:dLbls>
          <c:showLegendKey val="0"/>
          <c:showVal val="0"/>
          <c:showCatName val="0"/>
          <c:showSerName val="0"/>
          <c:showPercent val="0"/>
          <c:showBubbleSize val="0"/>
        </c:dLbls>
        <c:marker val="1"/>
        <c:smooth val="0"/>
        <c:axId val="722360992"/>
        <c:axId val="722358640"/>
      </c:lineChart>
      <c:catAx>
        <c:axId val="722360992"/>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722358640"/>
        <c:crossesAt val="0"/>
        <c:auto val="0"/>
        <c:lblAlgn val="ctr"/>
        <c:lblOffset val="100"/>
        <c:tickLblSkip val="1"/>
        <c:tickMarkSkip val="1"/>
        <c:noMultiLvlLbl val="0"/>
      </c:catAx>
      <c:valAx>
        <c:axId val="722358640"/>
        <c:scaling>
          <c:orientation val="minMax"/>
          <c:max val="2800"/>
          <c:min val="2100"/>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22360992"/>
        <c:crossesAt val="1"/>
        <c:crossBetween val="midCat"/>
        <c:majorUnit val="100"/>
      </c:valAx>
      <c:spPr>
        <a:solidFill>
          <a:srgbClr val="FFFFFF"/>
        </a:solidFill>
        <a:ln w="12700">
          <a:solidFill>
            <a:srgbClr val="000000"/>
          </a:solidFill>
          <a:prstDash val="solid"/>
        </a:ln>
      </c:spPr>
    </c:plotArea>
    <c:legend>
      <c:legendPos val="t"/>
      <c:layout>
        <c:manualLayout>
          <c:xMode val="edge"/>
          <c:yMode val="edge"/>
          <c:x val="0.22135189887806947"/>
          <c:y val="0.1516576570312817"/>
          <c:w val="0.30785797946950366"/>
          <c:h val="0.206835666375036"/>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3.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t>La chute du budget par étudiant en France </a:t>
            </a:r>
            <a:r>
              <a:rPr lang="fr-FR" sz="1800" b="0" i="0" baseline="0"/>
              <a:t>(base 100 en 2008) </a:t>
            </a:r>
            <a:endParaRPr lang="fr-FR" sz="1800" b="0" i="0"/>
          </a:p>
        </c:rich>
      </c:tx>
      <c:layout>
        <c:manualLayout>
          <c:xMode val="edge"/>
          <c:yMode val="edge"/>
          <c:x val="0.143164447376015"/>
          <c:y val="5.53703703703704E-3"/>
        </c:manualLayout>
      </c:layout>
      <c:overlay val="0"/>
      <c:spPr>
        <a:noFill/>
        <a:ln w="25400">
          <a:noFill/>
        </a:ln>
      </c:spPr>
    </c:title>
    <c:autoTitleDeleted val="0"/>
    <c:plotArea>
      <c:layout>
        <c:manualLayout>
          <c:layoutTarget val="inner"/>
          <c:xMode val="edge"/>
          <c:yMode val="edge"/>
          <c:x val="7.2753638125077291E-2"/>
          <c:y val="5.8149460484106151E-2"/>
          <c:w val="0.88765727418889395"/>
          <c:h val="0.74170939049285511"/>
        </c:manualLayout>
      </c:layout>
      <c:lineChart>
        <c:grouping val="standard"/>
        <c:varyColors val="0"/>
        <c:ser>
          <c:idx val="6"/>
          <c:order val="0"/>
          <c:tx>
            <c:v>Budget total enseignement supérieur (euros constants)</c:v>
          </c:tx>
          <c:spPr>
            <a:ln w="41275">
              <a:solidFill>
                <a:schemeClr val="accent3"/>
              </a:solidFill>
            </a:ln>
          </c:spPr>
          <c:marker>
            <c:symbol val="circle"/>
            <c:size val="12"/>
            <c:spPr>
              <a:solidFill>
                <a:schemeClr val="accent3"/>
              </a:solidFill>
              <a:ln>
                <a:solidFill>
                  <a:schemeClr val="accent3"/>
                </a:solidFill>
              </a:ln>
            </c:spPr>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Series!$D$11:$D$24</c:f>
              <c:numCache>
                <c:formatCode>0</c:formatCode>
                <c:ptCount val="14"/>
                <c:pt idx="0">
                  <c:v>100.00000000000001</c:v>
                </c:pt>
                <c:pt idx="1">
                  <c:v>103.44044597919404</c:v>
                </c:pt>
                <c:pt idx="2">
                  <c:v>106.70032591840183</c:v>
                </c:pt>
                <c:pt idx="3">
                  <c:v>106.5742741291029</c:v>
                </c:pt>
                <c:pt idx="4">
                  <c:v>107.9216294376933</c:v>
                </c:pt>
                <c:pt idx="5">
                  <c:v>108.79167339562075</c:v>
                </c:pt>
                <c:pt idx="6">
                  <c:v>109.0157235257503</c:v>
                </c:pt>
                <c:pt idx="7">
                  <c:v>106.16756244974881</c:v>
                </c:pt>
                <c:pt idx="8">
                  <c:v>106.94442477876105</c:v>
                </c:pt>
                <c:pt idx="9">
                  <c:v>109.06086149698449</c:v>
                </c:pt>
                <c:pt idx="10">
                  <c:v>107.93798425776565</c:v>
                </c:pt>
                <c:pt idx="11">
                  <c:v>107.56032799502756</c:v>
                </c:pt>
                <c:pt idx="12">
                  <c:v>108.61076053302949</c:v>
                </c:pt>
                <c:pt idx="13">
                  <c:v>109.34886537430607</c:v>
                </c:pt>
              </c:numCache>
            </c:numRef>
          </c:val>
          <c:smooth val="0"/>
          <c:extLst xmlns:c16r2="http://schemas.microsoft.com/office/drawing/2015/06/chart">
            <c:ext xmlns:c16="http://schemas.microsoft.com/office/drawing/2014/chart" uri="{C3380CC4-5D6E-409C-BE32-E72D297353CC}">
              <c16:uniqueId val="{00000000-3141-DA4F-8386-B6F8755286A3}"/>
            </c:ext>
          </c:extLst>
        </c:ser>
        <c:ser>
          <c:idx val="0"/>
          <c:order val="1"/>
          <c:tx>
            <c:v>Nombre total d'étudiants</c:v>
          </c:tx>
          <c:spPr>
            <a:ln w="41275">
              <a:solidFill>
                <a:schemeClr val="accent1"/>
              </a:solidFill>
            </a:ln>
          </c:spPr>
          <c:marker>
            <c:symbol val="diamond"/>
            <c:size val="16"/>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Series!$L$11:$L$24</c:f>
              <c:numCache>
                <c:formatCode>0</c:formatCode>
                <c:ptCount val="14"/>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pt idx="11">
                  <c:v>120.66337965038099</c:v>
                </c:pt>
                <c:pt idx="12">
                  <c:v>122.14253697893321</c:v>
                </c:pt>
                <c:pt idx="13">
                  <c:v>124.60779919318691</c:v>
                </c:pt>
              </c:numCache>
            </c:numRef>
          </c:val>
          <c:smooth val="0"/>
          <c:extLst xmlns:c16r2="http://schemas.microsoft.com/office/drawing/2015/06/chart">
            <c:ext xmlns:c16="http://schemas.microsoft.com/office/drawing/2014/chart" uri="{C3380CC4-5D6E-409C-BE32-E72D297353CC}">
              <c16:uniqueId val="{00000001-3141-DA4F-8386-B6F8755286A3}"/>
            </c:ext>
          </c:extLst>
        </c:ser>
        <c:ser>
          <c:idx val="1"/>
          <c:order val="2"/>
          <c:tx>
            <c:v>Budget par étudiant (euros constants)</c:v>
          </c:tx>
          <c:spPr>
            <a:ln w="47625">
              <a:solidFill>
                <a:schemeClr val="accent2"/>
              </a:solidFill>
            </a:ln>
          </c:spPr>
          <c:marker>
            <c:symbol val="square"/>
            <c:size val="14"/>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Series!$G$11:$G$24</c:f>
              <c:numCache>
                <c:formatCode>0</c:formatCode>
                <c:ptCount val="14"/>
                <c:pt idx="0">
                  <c:v>100.00000000000001</c:v>
                </c:pt>
                <c:pt idx="1">
                  <c:v>102.38493122430431</c:v>
                </c:pt>
                <c:pt idx="2">
                  <c:v>102.87313185996304</c:v>
                </c:pt>
                <c:pt idx="3">
                  <c:v>102.48586447501232</c:v>
                </c:pt>
                <c:pt idx="4">
                  <c:v>102.41308178455709</c:v>
                </c:pt>
                <c:pt idx="5">
                  <c:v>102.02363318437574</c:v>
                </c:pt>
                <c:pt idx="6">
                  <c:v>100.00578913895926</c:v>
                </c:pt>
                <c:pt idx="7">
                  <c:v>95.855860714443395</c:v>
                </c:pt>
                <c:pt idx="8">
                  <c:v>93.529208812785527</c:v>
                </c:pt>
                <c:pt idx="9">
                  <c:v>93.224054406043066</c:v>
                </c:pt>
                <c:pt idx="10">
                  <c:v>90.189864113539983</c:v>
                </c:pt>
                <c:pt idx="11">
                  <c:v>89.140821603605687</c:v>
                </c:pt>
                <c:pt idx="12">
                  <c:v>88.921323577683964</c:v>
                </c:pt>
                <c:pt idx="13">
                  <c:v>87.754431169092399</c:v>
                </c:pt>
              </c:numCache>
            </c:numRef>
          </c:val>
          <c:smooth val="0"/>
          <c:extLst xmlns:c16r2="http://schemas.microsoft.com/office/drawing/2015/06/chart">
            <c:ext xmlns:c16="http://schemas.microsoft.com/office/drawing/2014/chart" uri="{C3380CC4-5D6E-409C-BE32-E72D297353CC}">
              <c16:uniqueId val="{00000002-3141-DA4F-8386-B6F8755286A3}"/>
            </c:ext>
          </c:extLst>
        </c:ser>
        <c:dLbls>
          <c:showLegendKey val="0"/>
          <c:showVal val="0"/>
          <c:showCatName val="0"/>
          <c:showSerName val="0"/>
          <c:showPercent val="0"/>
          <c:showBubbleSize val="0"/>
        </c:dLbls>
        <c:marker val="1"/>
        <c:smooth val="0"/>
        <c:axId val="722364520"/>
        <c:axId val="722364128"/>
      </c:lineChart>
      <c:catAx>
        <c:axId val="722364520"/>
        <c:scaling>
          <c:orientation val="minMax"/>
        </c:scaling>
        <c:delete val="0"/>
        <c:axPos val="b"/>
        <c:majorGridlines>
          <c:spPr>
            <a:ln w="12700">
              <a:solidFill>
                <a:srgbClr val="000000"/>
              </a:solidFill>
              <a:prstDash val="sys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Arial"/>
                    <a:ea typeface="Arial"/>
                    <a:cs typeface="Arial"/>
                  </a:defRPr>
                </a:pPr>
                <a:r>
                  <a:rPr lang="fr-FR" sz="1600"/>
                  <a:t>Lecture:</a:t>
                </a:r>
                <a:r>
                  <a:rPr lang="fr-FR" sz="1600" baseline="0"/>
                  <a:t> le nombre d'étudiants a augmenté de 25% en France entre 2008 et 2021, alors que le budget de l'enseignement supérieur a progressé de moins de 10% (en euros constants), d'où une baisse de 12% de la dépense par étudiant.</a:t>
                </a:r>
              </a:p>
            </c:rich>
          </c:tx>
          <c:layout/>
          <c:overlay val="0"/>
        </c:title>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64128"/>
        <c:crossesAt val="0"/>
        <c:auto val="0"/>
        <c:lblAlgn val="ctr"/>
        <c:lblOffset val="100"/>
        <c:tickLblSkip val="1"/>
        <c:tickMarkSkip val="1"/>
        <c:noMultiLvlLbl val="0"/>
      </c:catAx>
      <c:valAx>
        <c:axId val="722364128"/>
        <c:scaling>
          <c:orientation val="minMax"/>
          <c:max val="130"/>
          <c:min val="85"/>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64520"/>
        <c:crossesAt val="1"/>
        <c:crossBetween val="midCat"/>
        <c:majorUnit val="5"/>
        <c:minorUnit val="2.5"/>
      </c:valAx>
      <c:spPr>
        <a:solidFill>
          <a:srgbClr val="FFFFFF"/>
        </a:solidFill>
        <a:ln w="12700">
          <a:solidFill>
            <a:srgbClr val="000000"/>
          </a:solidFill>
          <a:prstDash val="solid"/>
        </a:ln>
      </c:spPr>
    </c:plotArea>
    <c:legend>
      <c:legendPos val="t"/>
      <c:layout>
        <c:manualLayout>
          <c:xMode val="edge"/>
          <c:yMode val="edge"/>
          <c:x val="8.5524900028857598E-2"/>
          <c:y val="8.6855059784193597E-2"/>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4.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t>La chute du budget par étudiant en France, 2008-2021</a:t>
            </a:r>
          </a:p>
        </c:rich>
      </c:tx>
      <c:layout>
        <c:manualLayout>
          <c:xMode val="edge"/>
          <c:yMode val="edge"/>
          <c:x val="0.18177444035711751"/>
          <c:y val="1.2889937471051412E-2"/>
        </c:manualLayout>
      </c:layout>
      <c:overlay val="0"/>
      <c:spPr>
        <a:noFill/>
        <a:ln w="25400">
          <a:noFill/>
        </a:ln>
      </c:spPr>
    </c:title>
    <c:autoTitleDeleted val="0"/>
    <c:plotArea>
      <c:layout>
        <c:manualLayout>
          <c:layoutTarget val="inner"/>
          <c:xMode val="edge"/>
          <c:yMode val="edge"/>
          <c:x val="0.11779872110580772"/>
          <c:y val="0.10410534390921723"/>
          <c:w val="0.84261220725787667"/>
          <c:h val="0.69575353172765153"/>
        </c:manualLayout>
      </c:layout>
      <c:lineChart>
        <c:grouping val="standard"/>
        <c:varyColors val="0"/>
        <c:ser>
          <c:idx val="1"/>
          <c:order val="0"/>
          <c:tx>
            <c:v>Budget par étudiant (euros constants)</c:v>
          </c:tx>
          <c:spPr>
            <a:ln w="47625">
              <a:solidFill>
                <a:schemeClr val="accent2"/>
              </a:solidFill>
            </a:ln>
          </c:spPr>
          <c:marker>
            <c:symbol val="square"/>
            <c:size val="14"/>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Series!$G$11:$G$24</c:f>
              <c:numCache>
                <c:formatCode>0</c:formatCode>
                <c:ptCount val="14"/>
                <c:pt idx="0">
                  <c:v>100.00000000000001</c:v>
                </c:pt>
                <c:pt idx="1">
                  <c:v>102.38493122430431</c:v>
                </c:pt>
                <c:pt idx="2">
                  <c:v>102.87313185996304</c:v>
                </c:pt>
                <c:pt idx="3">
                  <c:v>102.48586447501232</c:v>
                </c:pt>
                <c:pt idx="4">
                  <c:v>102.41308178455709</c:v>
                </c:pt>
                <c:pt idx="5">
                  <c:v>102.02363318437574</c:v>
                </c:pt>
                <c:pt idx="6">
                  <c:v>100.00578913895926</c:v>
                </c:pt>
                <c:pt idx="7">
                  <c:v>95.855860714443395</c:v>
                </c:pt>
                <c:pt idx="8">
                  <c:v>93.529208812785527</c:v>
                </c:pt>
                <c:pt idx="9">
                  <c:v>93.224054406043066</c:v>
                </c:pt>
                <c:pt idx="10">
                  <c:v>90.189864113539983</c:v>
                </c:pt>
                <c:pt idx="11">
                  <c:v>89.140821603605687</c:v>
                </c:pt>
                <c:pt idx="12">
                  <c:v>88.921323577683964</c:v>
                </c:pt>
                <c:pt idx="13">
                  <c:v>87.754431169092399</c:v>
                </c:pt>
              </c:numCache>
            </c:numRef>
          </c:val>
          <c:smooth val="0"/>
          <c:extLst xmlns:c16r2="http://schemas.microsoft.com/office/drawing/2015/06/chart">
            <c:ext xmlns:c16="http://schemas.microsoft.com/office/drawing/2014/chart" uri="{C3380CC4-5D6E-409C-BE32-E72D297353CC}">
              <c16:uniqueId val="{00000002-B69F-6940-BEF1-D280FFB10144}"/>
            </c:ext>
          </c:extLst>
        </c:ser>
        <c:dLbls>
          <c:showLegendKey val="0"/>
          <c:showVal val="0"/>
          <c:showCatName val="0"/>
          <c:showSerName val="0"/>
          <c:showPercent val="0"/>
          <c:showBubbleSize val="0"/>
        </c:dLbls>
        <c:marker val="1"/>
        <c:smooth val="0"/>
        <c:axId val="722364912"/>
        <c:axId val="722365696"/>
      </c:lineChart>
      <c:catAx>
        <c:axId val="722364912"/>
        <c:scaling>
          <c:orientation val="minMax"/>
        </c:scaling>
        <c:delete val="0"/>
        <c:axPos val="b"/>
        <c:majorGridlines>
          <c:spPr>
            <a:ln w="12700">
              <a:solidFill>
                <a:srgbClr val="000000"/>
              </a:solidFill>
              <a:prstDash val="sys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Arial"/>
                    <a:ea typeface="Arial"/>
                    <a:cs typeface="Arial"/>
                  </a:defRPr>
                </a:pPr>
                <a:r>
                  <a:rPr lang="fr-FR" sz="1600"/>
                  <a:t>Lecture:</a:t>
                </a:r>
                <a:r>
                  <a:rPr lang="fr-FR" sz="1600" baseline="0"/>
                  <a:t> la dépense par étudiant a baissé de 12% entre 2008 et 2021 en France. (100-88=12). Données compilées par T. Piketty et L. Chancel. </a:t>
                </a:r>
              </a:p>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Arial"/>
                    <a:ea typeface="Arial"/>
                    <a:cs typeface="Arial"/>
                  </a:defRPr>
                </a:pPr>
                <a:r>
                  <a:rPr lang="fr-FR" sz="1600" baseline="0"/>
                  <a:t>Sources: www.lucaschancel.info/etudiants</a:t>
                </a:r>
              </a:p>
            </c:rich>
          </c:tx>
          <c:layout>
            <c:manualLayout>
              <c:xMode val="edge"/>
              <c:yMode val="edge"/>
              <c:x val="0.12544006323533882"/>
              <c:y val="0.87506108151922191"/>
            </c:manualLayout>
          </c:layout>
          <c:overlay val="0"/>
        </c:title>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65696"/>
        <c:crossesAt val="0"/>
        <c:auto val="0"/>
        <c:lblAlgn val="ctr"/>
        <c:lblOffset val="100"/>
        <c:tickLblSkip val="2"/>
        <c:tickMarkSkip val="1"/>
        <c:noMultiLvlLbl val="0"/>
      </c:catAx>
      <c:valAx>
        <c:axId val="722365696"/>
        <c:scaling>
          <c:orientation val="minMax"/>
          <c:max val="105"/>
          <c:min val="85"/>
        </c:scaling>
        <c:delete val="0"/>
        <c:axPos val="l"/>
        <c:majorGridlines>
          <c:spPr>
            <a:ln w="12700">
              <a:solidFill>
                <a:srgbClr val="000000"/>
              </a:solidFill>
              <a:prstDash val="sysDash"/>
            </a:ln>
          </c:spPr>
        </c:majorGridlines>
        <c:title>
          <c:tx>
            <c:rich>
              <a:bodyPr/>
              <a:lstStyle/>
              <a:p>
                <a:pPr>
                  <a:defRPr/>
                </a:pPr>
                <a:r>
                  <a:rPr lang="fr-FR" sz="1400" b="1"/>
                  <a:t>Dépense par étudiant en euros constants </a:t>
                </a:r>
              </a:p>
              <a:p>
                <a:pPr>
                  <a:defRPr/>
                </a:pPr>
                <a:r>
                  <a:rPr lang="fr-FR" sz="1400"/>
                  <a:t>(base 100 en 2008)</a:t>
                </a:r>
              </a:p>
            </c:rich>
          </c:tx>
          <c:layout/>
          <c:overlay val="0"/>
        </c:title>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64912"/>
        <c:crossesAt val="1"/>
        <c:crossBetween val="midCat"/>
        <c:majorUnit val="5"/>
        <c:minorUnit val="2.5"/>
      </c:valAx>
      <c:spPr>
        <a:solidFill>
          <a:srgbClr val="FFFFFF"/>
        </a:solidFill>
        <a:ln w="12700">
          <a:solidFill>
            <a:srgbClr val="000000"/>
          </a:solidFill>
          <a:prstDash val="solid"/>
        </a:ln>
      </c:spPr>
    </c:plotArea>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t>La chute du budget par étudiant en France depuis 2017</a:t>
            </a:r>
          </a:p>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1800" b="0" i="0" baseline="0"/>
              <a:t>(base 100 en 2017) </a:t>
            </a:r>
            <a:endParaRPr lang="fr-FR" sz="1800" b="0" i="0"/>
          </a:p>
        </c:rich>
      </c:tx>
      <c:layout>
        <c:manualLayout>
          <c:xMode val="edge"/>
          <c:yMode val="edge"/>
          <c:x val="0.143164447376015"/>
          <c:y val="5.53703703703704E-3"/>
        </c:manualLayout>
      </c:layout>
      <c:overlay val="0"/>
      <c:spPr>
        <a:noFill/>
        <a:ln w="25400">
          <a:noFill/>
        </a:ln>
      </c:spPr>
    </c:title>
    <c:autoTitleDeleted val="0"/>
    <c:plotArea>
      <c:layout>
        <c:manualLayout>
          <c:layoutTarget val="inner"/>
          <c:xMode val="edge"/>
          <c:yMode val="edge"/>
          <c:x val="7.4062538648637502E-2"/>
          <c:y val="0.1025939049285506"/>
          <c:w val="0.88765727418889395"/>
          <c:h val="0.69356124234470673"/>
        </c:manualLayout>
      </c:layout>
      <c:lineChart>
        <c:grouping val="standard"/>
        <c:varyColors val="0"/>
        <c:ser>
          <c:idx val="6"/>
          <c:order val="0"/>
          <c:tx>
            <c:v>Budget total enseignement supérieur (euros constants)</c:v>
          </c:tx>
          <c:spPr>
            <a:ln w="41275">
              <a:solidFill>
                <a:schemeClr val="accent3"/>
              </a:solidFill>
            </a:ln>
          </c:spPr>
          <c:marker>
            <c:symbol val="circle"/>
            <c:size val="12"/>
            <c:spPr>
              <a:solidFill>
                <a:schemeClr val="accent3"/>
              </a:solidFill>
              <a:ln>
                <a:solidFill>
                  <a:schemeClr val="accent3"/>
                </a:solidFill>
              </a:ln>
            </c:spPr>
          </c:marker>
          <c:cat>
            <c:numRef>
              <c:f>Series!$A$20:$A$24</c:f>
              <c:numCache>
                <c:formatCode>General</c:formatCode>
                <c:ptCount val="5"/>
                <c:pt idx="0">
                  <c:v>2017</c:v>
                </c:pt>
                <c:pt idx="1">
                  <c:v>2018</c:v>
                </c:pt>
                <c:pt idx="2">
                  <c:v>2019</c:v>
                </c:pt>
                <c:pt idx="3">
                  <c:v>2020</c:v>
                </c:pt>
                <c:pt idx="4">
                  <c:v>2021</c:v>
                </c:pt>
              </c:numCache>
            </c:numRef>
          </c:cat>
          <c:val>
            <c:numRef>
              <c:f>Series!$E$20:$E$24</c:f>
              <c:numCache>
                <c:formatCode>0.0</c:formatCode>
                <c:ptCount val="5"/>
                <c:pt idx="0" formatCode="0">
                  <c:v>100</c:v>
                </c:pt>
                <c:pt idx="1">
                  <c:v>98.970412278239806</c:v>
                </c:pt>
                <c:pt idx="2">
                  <c:v>98.624131992576991</c:v>
                </c:pt>
                <c:pt idx="3">
                  <c:v>99.587293775441665</c:v>
                </c:pt>
                <c:pt idx="4">
                  <c:v>100.26407629040189</c:v>
                </c:pt>
              </c:numCache>
            </c:numRef>
          </c:val>
          <c:smooth val="0"/>
          <c:extLst xmlns:c16r2="http://schemas.microsoft.com/office/drawing/2015/06/chart">
            <c:ext xmlns:c16="http://schemas.microsoft.com/office/drawing/2014/chart" uri="{C3380CC4-5D6E-409C-BE32-E72D297353CC}">
              <c16:uniqueId val="{00000000-AAB9-D641-A731-F1E342060FB3}"/>
            </c:ext>
          </c:extLst>
        </c:ser>
        <c:ser>
          <c:idx val="0"/>
          <c:order val="1"/>
          <c:tx>
            <c:v>Nombre total d'étudiants</c:v>
          </c:tx>
          <c:spPr>
            <a:ln w="41275">
              <a:solidFill>
                <a:schemeClr val="accent1"/>
              </a:solidFill>
            </a:ln>
          </c:spPr>
          <c:marker>
            <c:symbol val="diamond"/>
            <c:size val="16"/>
          </c:marker>
          <c:cat>
            <c:numRef>
              <c:f>Series!$A$20:$A$24</c:f>
              <c:numCache>
                <c:formatCode>General</c:formatCode>
                <c:ptCount val="5"/>
                <c:pt idx="0">
                  <c:v>2017</c:v>
                </c:pt>
                <c:pt idx="1">
                  <c:v>2018</c:v>
                </c:pt>
                <c:pt idx="2">
                  <c:v>2019</c:v>
                </c:pt>
                <c:pt idx="3">
                  <c:v>2020</c:v>
                </c:pt>
                <c:pt idx="4">
                  <c:v>2021</c:v>
                </c:pt>
              </c:numCache>
            </c:numRef>
          </c:cat>
          <c:val>
            <c:numRef>
              <c:f>Series!$M$20:$M$24</c:f>
              <c:numCache>
                <c:formatCode>0.0</c:formatCode>
                <c:ptCount val="5"/>
                <c:pt idx="0">
                  <c:v>100</c:v>
                </c:pt>
                <c:pt idx="1">
                  <c:v>102.30000000000001</c:v>
                </c:pt>
                <c:pt idx="2">
                  <c:v>103.14176245210729</c:v>
                </c:pt>
                <c:pt idx="3">
                  <c:v>104.40613026819922</c:v>
                </c:pt>
                <c:pt idx="4">
                  <c:v>106.51340996168582</c:v>
                </c:pt>
              </c:numCache>
            </c:numRef>
          </c:val>
          <c:smooth val="0"/>
          <c:extLst xmlns:c16r2="http://schemas.microsoft.com/office/drawing/2015/06/chart">
            <c:ext xmlns:c16="http://schemas.microsoft.com/office/drawing/2014/chart" uri="{C3380CC4-5D6E-409C-BE32-E72D297353CC}">
              <c16:uniqueId val="{00000001-AAB9-D641-A731-F1E342060FB3}"/>
            </c:ext>
          </c:extLst>
        </c:ser>
        <c:ser>
          <c:idx val="1"/>
          <c:order val="2"/>
          <c:tx>
            <c:v>Budget par étudiant (euros constants)</c:v>
          </c:tx>
          <c:spPr>
            <a:ln w="47625">
              <a:solidFill>
                <a:schemeClr val="accent2"/>
              </a:solidFill>
            </a:ln>
          </c:spPr>
          <c:marker>
            <c:symbol val="square"/>
            <c:size val="14"/>
          </c:marker>
          <c:cat>
            <c:numRef>
              <c:f>Series!$A$20:$A$24</c:f>
              <c:numCache>
                <c:formatCode>General</c:formatCode>
                <c:ptCount val="5"/>
                <c:pt idx="0">
                  <c:v>2017</c:v>
                </c:pt>
                <c:pt idx="1">
                  <c:v>2018</c:v>
                </c:pt>
                <c:pt idx="2">
                  <c:v>2019</c:v>
                </c:pt>
                <c:pt idx="3">
                  <c:v>2020</c:v>
                </c:pt>
                <c:pt idx="4">
                  <c:v>2021</c:v>
                </c:pt>
              </c:numCache>
            </c:numRef>
          </c:cat>
          <c:val>
            <c:numRef>
              <c:f>Series!$H$20:$H$24</c:f>
              <c:numCache>
                <c:formatCode>0</c:formatCode>
                <c:ptCount val="5"/>
                <c:pt idx="0" formatCode="General">
                  <c:v>100</c:v>
                </c:pt>
                <c:pt idx="1">
                  <c:v>96.74527104422269</c:v>
                </c:pt>
                <c:pt idx="2">
                  <c:v>95.619979383590632</c:v>
                </c:pt>
                <c:pt idx="3">
                  <c:v>95.384527249138614</c:v>
                </c:pt>
                <c:pt idx="4" formatCode="0.00">
                  <c:v>94.132819826600354</c:v>
                </c:pt>
              </c:numCache>
            </c:numRef>
          </c:val>
          <c:smooth val="0"/>
          <c:extLst xmlns:c16r2="http://schemas.microsoft.com/office/drawing/2015/06/chart">
            <c:ext xmlns:c16="http://schemas.microsoft.com/office/drawing/2014/chart" uri="{C3380CC4-5D6E-409C-BE32-E72D297353CC}">
              <c16:uniqueId val="{00000002-AAB9-D641-A731-F1E342060FB3}"/>
            </c:ext>
          </c:extLst>
        </c:ser>
        <c:dLbls>
          <c:showLegendKey val="0"/>
          <c:showVal val="0"/>
          <c:showCatName val="0"/>
          <c:showSerName val="0"/>
          <c:showPercent val="0"/>
          <c:showBubbleSize val="0"/>
        </c:dLbls>
        <c:marker val="1"/>
        <c:smooth val="0"/>
        <c:axId val="722343352"/>
        <c:axId val="722337472"/>
      </c:lineChart>
      <c:catAx>
        <c:axId val="722343352"/>
        <c:scaling>
          <c:orientation val="minMax"/>
        </c:scaling>
        <c:delete val="0"/>
        <c:axPos val="b"/>
        <c:majorGridlines>
          <c:spPr>
            <a:ln w="12700">
              <a:solidFill>
                <a:srgbClr val="000000"/>
              </a:solidFill>
              <a:prstDash val="sysDash"/>
            </a:ln>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Arial"/>
                    <a:ea typeface="Arial"/>
                    <a:cs typeface="Arial"/>
                  </a:defRPr>
                </a:pPr>
                <a:r>
                  <a:rPr lang="fr-FR" sz="1600"/>
                  <a:t>Lecture:</a:t>
                </a:r>
                <a:r>
                  <a:rPr lang="fr-FR" sz="1600" baseline="0"/>
                  <a:t> le nombre d'étudiants a augmenté de 6.5% en France entre 2017 et 2021, alors que le budget de l'enseignement supérieur a progressé de moins de 1% (en euros constants), d'où une baisse de 6% de la dépense par étudiant. </a:t>
                </a:r>
              </a:p>
            </c:rich>
          </c:tx>
          <c:layout>
            <c:manualLayout>
              <c:xMode val="edge"/>
              <c:yMode val="edge"/>
              <c:x val="0.14793698726140908"/>
              <c:y val="0.88268518518518524"/>
            </c:manualLayout>
          </c:layout>
          <c:overlay val="0"/>
        </c:title>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37472"/>
        <c:crossesAt val="0"/>
        <c:auto val="0"/>
        <c:lblAlgn val="ctr"/>
        <c:lblOffset val="100"/>
        <c:tickLblSkip val="1"/>
        <c:tickMarkSkip val="1"/>
        <c:noMultiLvlLbl val="0"/>
      </c:catAx>
      <c:valAx>
        <c:axId val="722337472"/>
        <c:scaling>
          <c:orientation val="minMax"/>
          <c:max val="110"/>
          <c:min val="94"/>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43352"/>
        <c:crossesAt val="1"/>
        <c:crossBetween val="midCat"/>
        <c:majorUnit val="2"/>
      </c:valAx>
      <c:spPr>
        <a:solidFill>
          <a:srgbClr val="FFFFFF"/>
        </a:solidFill>
        <a:ln w="12700">
          <a:solidFill>
            <a:srgbClr val="000000"/>
          </a:solidFill>
          <a:prstDash val="solid"/>
        </a:ln>
      </c:spPr>
    </c:plotArea>
    <c:legend>
      <c:legendPos val="t"/>
      <c:layout>
        <c:manualLayout>
          <c:xMode val="edge"/>
          <c:yMode val="edge"/>
          <c:x val="8.2907098981737232E-2"/>
          <c:y val="0.16278098571011956"/>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6.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baseline="0"/>
              <a:t>Evolution of higher education budget in </a:t>
            </a:r>
            <a:r>
              <a:rPr lang="fr-FR" sz="2000" b="1" i="0" baseline="0"/>
              <a:t>France</a:t>
            </a:r>
            <a:endParaRPr lang="fr-FR" sz="2000" b="1" i="0"/>
          </a:p>
        </c:rich>
      </c:tx>
      <c:layout>
        <c:manualLayout>
          <c:xMode val="edge"/>
          <c:yMode val="edge"/>
          <c:x val="0.22054379223478734"/>
          <c:y val="9.1917111354458195E-3"/>
        </c:manualLayout>
      </c:layout>
      <c:overlay val="0"/>
      <c:spPr>
        <a:noFill/>
        <a:ln w="25400">
          <a:noFill/>
        </a:ln>
      </c:spPr>
    </c:title>
    <c:autoTitleDeleted val="0"/>
    <c:plotArea>
      <c:layout>
        <c:manualLayout>
          <c:layoutTarget val="inner"/>
          <c:xMode val="edge"/>
          <c:yMode val="edge"/>
          <c:x val="6.3591334460155802E-2"/>
          <c:y val="6.7408719743365403E-2"/>
          <c:w val="0.88554510038339396"/>
          <c:h val="0.83615378870324097"/>
        </c:manualLayout>
      </c:layout>
      <c:lineChart>
        <c:grouping val="standard"/>
        <c:varyColors val="0"/>
        <c:ser>
          <c:idx val="6"/>
          <c:order val="0"/>
          <c:tx>
            <c:v>Total budget (Formations supérieures et recherche universitaire)   In billions constant euros (after taking into account inflation)</c:v>
          </c:tx>
          <c:spPr>
            <a:ln w="41275">
              <a:solidFill>
                <a:schemeClr val="accent3"/>
              </a:solidFill>
            </a:ln>
          </c:spPr>
          <c:marker>
            <c:symbol val="circle"/>
            <c:size val="12"/>
            <c:spPr>
              <a:solidFill>
                <a:schemeClr val="accent3"/>
              </a:solidFill>
              <a:ln>
                <a:solidFill>
                  <a:schemeClr val="accent3"/>
                </a:solidFill>
              </a:ln>
            </c:spPr>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Series!$C$11:$C$24</c:f>
              <c:numCache>
                <c:formatCode>0.0</c:formatCode>
                <c:ptCount val="14"/>
                <c:pt idx="0">
                  <c:v>12.414536080273271</c:v>
                </c:pt>
                <c:pt idx="1">
                  <c:v>12.841651487682626</c:v>
                </c:pt>
                <c:pt idx="2">
                  <c:v>13.246350458909166</c:v>
                </c:pt>
                <c:pt idx="3">
                  <c:v>13.230701714046821</c:v>
                </c:pt>
                <c:pt idx="4">
                  <c:v>13.397969624961254</c:v>
                </c:pt>
                <c:pt idx="5">
                  <c:v>13.505981546032395</c:v>
                </c:pt>
                <c:pt idx="6">
                  <c:v>13.533796330275226</c:v>
                </c:pt>
                <c:pt idx="7">
                  <c:v>13.180210345870723</c:v>
                </c:pt>
                <c:pt idx="8">
                  <c:v>13.276654199999998</c:v>
                </c:pt>
                <c:pt idx="9">
                  <c:v>13.539399999999999</c:v>
                </c:pt>
                <c:pt idx="10">
                  <c:v>13.4</c:v>
                </c:pt>
                <c:pt idx="11">
                  <c:v>13.353115727002969</c:v>
                </c:pt>
                <c:pt idx="12">
                  <c:v>13.483522053432148</c:v>
                </c:pt>
                <c:pt idx="13">
                  <c:v>13.575154345262671</c:v>
                </c:pt>
              </c:numCache>
            </c:numRef>
          </c:val>
          <c:smooth val="0"/>
          <c:extLst xmlns:c16r2="http://schemas.microsoft.com/office/drawing/2015/06/chart">
            <c:ext xmlns:c16="http://schemas.microsoft.com/office/drawing/2014/chart" uri="{C3380CC4-5D6E-409C-BE32-E72D297353CC}">
              <c16:uniqueId val="{00000000-A196-E94E-9E55-771721E9A0E3}"/>
            </c:ext>
          </c:extLst>
        </c:ser>
        <c:ser>
          <c:idx val="0"/>
          <c:order val="1"/>
          <c:tx>
            <c:v>In billion current euros (before taking into account inflation)</c:v>
          </c:tx>
          <c:spPr>
            <a:ln w="38100">
              <a:solidFill>
                <a:schemeClr val="accent6"/>
              </a:solidFill>
            </a:ln>
          </c:spPr>
          <c:marker>
            <c:symbol val="triangle"/>
            <c:size val="12"/>
            <c:spPr>
              <a:solidFill>
                <a:schemeClr val="accent6"/>
              </a:solidFill>
              <a:ln>
                <a:solidFill>
                  <a:schemeClr val="accent6"/>
                </a:solidFill>
              </a:ln>
            </c:spPr>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Series!$B$11:$B$24</c:f>
              <c:numCache>
                <c:formatCode>General</c:formatCode>
                <c:ptCount val="14"/>
                <c:pt idx="0">
                  <c:v>11.3</c:v>
                </c:pt>
                <c:pt idx="1">
                  <c:v>11.7</c:v>
                </c:pt>
                <c:pt idx="2">
                  <c:v>12.2</c:v>
                </c:pt>
                <c:pt idx="3">
                  <c:v>12.3</c:v>
                </c:pt>
                <c:pt idx="4">
                  <c:v>12.6</c:v>
                </c:pt>
                <c:pt idx="5">
                  <c:v>12.8</c:v>
                </c:pt>
                <c:pt idx="6">
                  <c:v>12.9</c:v>
                </c:pt>
                <c:pt idx="7">
                  <c:v>12.7</c:v>
                </c:pt>
                <c:pt idx="8">
                  <c:v>12.9</c:v>
                </c:pt>
                <c:pt idx="9">
                  <c:v>13.3</c:v>
                </c:pt>
                <c:pt idx="10">
                  <c:v>13.4</c:v>
                </c:pt>
                <c:pt idx="11">
                  <c:v>13.5</c:v>
                </c:pt>
                <c:pt idx="12">
                  <c:v>13.7</c:v>
                </c:pt>
                <c:pt idx="13">
                  <c:v>14</c:v>
                </c:pt>
              </c:numCache>
            </c:numRef>
          </c:val>
          <c:smooth val="0"/>
          <c:extLst xmlns:c16r2="http://schemas.microsoft.com/office/drawing/2015/06/chart">
            <c:ext xmlns:c16="http://schemas.microsoft.com/office/drawing/2014/chart" uri="{C3380CC4-5D6E-409C-BE32-E72D297353CC}">
              <c16:uniqueId val="{00000001-A196-E94E-9E55-771721E9A0E3}"/>
            </c:ext>
          </c:extLst>
        </c:ser>
        <c:dLbls>
          <c:showLegendKey val="0"/>
          <c:showVal val="0"/>
          <c:showCatName val="0"/>
          <c:showSerName val="0"/>
          <c:showPercent val="0"/>
          <c:showBubbleSize val="0"/>
        </c:dLbls>
        <c:marker val="1"/>
        <c:smooth val="0"/>
        <c:axId val="722342568"/>
        <c:axId val="722344920"/>
      </c:lineChart>
      <c:catAx>
        <c:axId val="722342568"/>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22344920"/>
        <c:crossesAt val="0"/>
        <c:auto val="0"/>
        <c:lblAlgn val="ctr"/>
        <c:lblOffset val="100"/>
        <c:tickLblSkip val="1"/>
        <c:tickMarkSkip val="1"/>
        <c:noMultiLvlLbl val="0"/>
      </c:catAx>
      <c:valAx>
        <c:axId val="722344920"/>
        <c:scaling>
          <c:orientation val="minMax"/>
          <c:max val="17"/>
          <c:min val="10"/>
        </c:scaling>
        <c:delete val="0"/>
        <c:axPos val="l"/>
        <c:majorGridlines>
          <c:spPr>
            <a:ln w="12700">
              <a:solidFill>
                <a:srgbClr val="000000"/>
              </a:solidFill>
              <a:prstDash val="sysDash"/>
            </a:ln>
          </c:spPr>
        </c:majorGridlines>
        <c:numFmt formatCode="#,##0.0" sourceLinked="0"/>
        <c:majorTickMark val="out"/>
        <c:minorTickMark val="none"/>
        <c:tickLblPos val="nextTo"/>
        <c:spPr>
          <a:ln w="12700">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722342568"/>
        <c:crossesAt val="1"/>
        <c:crossBetween val="midCat"/>
        <c:majorUnit val="0.5"/>
      </c:valAx>
      <c:spPr>
        <a:solidFill>
          <a:srgbClr val="FFFFFF"/>
        </a:solidFill>
        <a:ln w="12700">
          <a:solidFill>
            <a:srgbClr val="000000"/>
          </a:solidFill>
          <a:prstDash val="solid"/>
        </a:ln>
      </c:spPr>
    </c:plotArea>
    <c:legend>
      <c:legendPos val="t"/>
      <c:layout>
        <c:manualLayout>
          <c:xMode val="edge"/>
          <c:yMode val="edge"/>
          <c:x val="0.12740972734721101"/>
          <c:y val="0.12018839311752701"/>
          <c:w val="0.72843952800563505"/>
          <c:h val="0.23499810440361599"/>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7.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2000" b="1" i="0" u="none" strike="noStrike" kern="1200" baseline="0">
                <a:solidFill>
                  <a:srgbClr val="000000"/>
                </a:solidFill>
                <a:latin typeface="Arial"/>
                <a:ea typeface="Arial"/>
                <a:cs typeface="Arial"/>
              </a:defRPr>
            </a:pPr>
            <a:r>
              <a:rPr lang="fr-FR" sz="2000"/>
              <a:t>Evolution</a:t>
            </a:r>
            <a:r>
              <a:rPr lang="fr-FR" sz="2000" baseline="0"/>
              <a:t> of the total number of students in France </a:t>
            </a:r>
            <a:r>
              <a:rPr lang="fr-FR" sz="2000" b="0" baseline="0"/>
              <a:t>(all tracks) </a:t>
            </a:r>
            <a:endParaRPr lang="fr-FR" sz="2000" b="0" i="0"/>
          </a:p>
        </c:rich>
      </c:tx>
      <c:layout>
        <c:manualLayout>
          <c:xMode val="edge"/>
          <c:yMode val="edge"/>
          <c:x val="0.11960423795193099"/>
          <c:y val="1.83333333333333E-3"/>
        </c:manualLayout>
      </c:layout>
      <c:overlay val="0"/>
      <c:spPr>
        <a:noFill/>
        <a:ln w="25400">
          <a:noFill/>
        </a:ln>
      </c:spPr>
    </c:title>
    <c:autoTitleDeleted val="0"/>
    <c:plotArea>
      <c:layout>
        <c:manualLayout>
          <c:layoutTarget val="inner"/>
          <c:xMode val="edge"/>
          <c:yMode val="edge"/>
          <c:x val="7.2753638125077305E-2"/>
          <c:y val="6.7408668511030695E-2"/>
          <c:w val="0.88554510038339396"/>
          <c:h val="0.83615378870324097"/>
        </c:manualLayout>
      </c:layout>
      <c:lineChart>
        <c:grouping val="standard"/>
        <c:varyColors val="0"/>
        <c:ser>
          <c:idx val="0"/>
          <c:order val="0"/>
          <c:spPr>
            <a:ln w="41275">
              <a:solidFill>
                <a:schemeClr val="accent1"/>
              </a:solidFill>
            </a:ln>
          </c:spPr>
          <c:marker>
            <c:symbol val="diamond"/>
            <c:size val="16"/>
          </c:marker>
          <c:cat>
            <c:strRef>
              <c:f>Series!$I$11:$I$24</c:f>
              <c:strCache>
                <c:ptCount val="14"/>
                <c:pt idx="0">
                  <c:v>2007-08</c:v>
                </c:pt>
                <c:pt idx="1">
                  <c:v>2008-09</c:v>
                </c:pt>
                <c:pt idx="2">
                  <c:v>2009-10</c:v>
                </c:pt>
                <c:pt idx="3">
                  <c:v>2010-11</c:v>
                </c:pt>
                <c:pt idx="4">
                  <c:v>2011-12</c:v>
                </c:pt>
                <c:pt idx="5">
                  <c:v>2012-13</c:v>
                </c:pt>
                <c:pt idx="6">
                  <c:v>2013-14</c:v>
                </c:pt>
                <c:pt idx="7">
                  <c:v>2014-15</c:v>
                </c:pt>
                <c:pt idx="8">
                  <c:v>2015-16</c:v>
                </c:pt>
                <c:pt idx="9">
                  <c:v>2016-17</c:v>
                </c:pt>
                <c:pt idx="10">
                  <c:v>2017-18</c:v>
                </c:pt>
                <c:pt idx="11">
                  <c:v>2018-19</c:v>
                </c:pt>
                <c:pt idx="12">
                  <c:v>2019-20</c:v>
                </c:pt>
                <c:pt idx="13">
                  <c:v>2020-21</c:v>
                </c:pt>
              </c:strCache>
            </c:strRef>
          </c:cat>
          <c:val>
            <c:numRef>
              <c:f>Series!$J$11:$J$24</c:f>
              <c:numCache>
                <c:formatCode>General</c:formatCode>
                <c:ptCount val="14"/>
                <c:pt idx="0">
                  <c:v>2231</c:v>
                </c:pt>
                <c:pt idx="1">
                  <c:v>2254</c:v>
                </c:pt>
                <c:pt idx="2">
                  <c:v>2314</c:v>
                </c:pt>
                <c:pt idx="3">
                  <c:v>2320</c:v>
                </c:pt>
                <c:pt idx="4">
                  <c:v>2351</c:v>
                </c:pt>
                <c:pt idx="5">
                  <c:v>2379</c:v>
                </c:pt>
                <c:pt idx="6">
                  <c:v>2432</c:v>
                </c:pt>
                <c:pt idx="7">
                  <c:v>2471</c:v>
                </c:pt>
                <c:pt idx="8">
                  <c:v>2551</c:v>
                </c:pt>
                <c:pt idx="9">
                  <c:v>2610</c:v>
                </c:pt>
                <c:pt idx="10" formatCode="0">
                  <c:v>2670.0299999999997</c:v>
                </c:pt>
                <c:pt idx="11" formatCode="0">
                  <c:v>2692</c:v>
                </c:pt>
                <c:pt idx="12" formatCode="0">
                  <c:v>2725</c:v>
                </c:pt>
                <c:pt idx="13" formatCode="0">
                  <c:v>2780</c:v>
                </c:pt>
              </c:numCache>
            </c:numRef>
          </c:val>
          <c:smooth val="0"/>
          <c:extLst xmlns:c16r2="http://schemas.microsoft.com/office/drawing/2015/06/chart">
            <c:ext xmlns:c16="http://schemas.microsoft.com/office/drawing/2014/chart" uri="{C3380CC4-5D6E-409C-BE32-E72D297353CC}">
              <c16:uniqueId val="{00000000-2812-BA47-BB62-709A71C1431B}"/>
            </c:ext>
          </c:extLst>
        </c:ser>
        <c:dLbls>
          <c:showLegendKey val="0"/>
          <c:showVal val="0"/>
          <c:showCatName val="0"/>
          <c:showSerName val="0"/>
          <c:showPercent val="0"/>
          <c:showBubbleSize val="0"/>
        </c:dLbls>
        <c:marker val="1"/>
        <c:smooth val="0"/>
        <c:axId val="713839456"/>
        <c:axId val="713846120"/>
      </c:lineChart>
      <c:catAx>
        <c:axId val="713839456"/>
        <c:scaling>
          <c:orientation val="minMax"/>
        </c:scaling>
        <c:delete val="0"/>
        <c:axPos val="b"/>
        <c:majorGridlines>
          <c:spPr>
            <a:ln w="12700">
              <a:solidFill>
                <a:srgbClr val="000000"/>
              </a:solidFill>
              <a:prstDash val="sysDash"/>
            </a:ln>
          </c:spPr>
        </c:majorGridlines>
        <c:numFmt formatCode="General" sourceLinked="0"/>
        <c:majorTickMark val="cross"/>
        <c:minorTickMark val="none"/>
        <c:tickLblPos val="low"/>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13846120"/>
        <c:crossesAt val="0"/>
        <c:auto val="0"/>
        <c:lblAlgn val="ctr"/>
        <c:lblOffset val="100"/>
        <c:tickLblSkip val="1"/>
        <c:tickMarkSkip val="1"/>
        <c:noMultiLvlLbl val="0"/>
      </c:catAx>
      <c:valAx>
        <c:axId val="713846120"/>
        <c:scaling>
          <c:orientation val="minMax"/>
          <c:max val="2800"/>
          <c:min val="2100"/>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713839456"/>
        <c:crossesAt val="1"/>
        <c:crossBetween val="midCat"/>
        <c:majorUnit val="100"/>
      </c:valAx>
      <c:spPr>
        <a:solidFill>
          <a:srgbClr val="FFFFFF"/>
        </a:solidFill>
        <a:ln w="12700">
          <a:solidFill>
            <a:srgbClr val="000000"/>
          </a:solidFill>
          <a:prstDash val="solid"/>
        </a:ln>
      </c:spPr>
    </c:plotArea>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chart8.xml><?xml version="1.0" encoding="utf-8"?>
<c:chartSpace xmlns:c="http://schemas.openxmlformats.org/drawingml/2006/chart" xmlns:a="http://schemas.openxmlformats.org/drawingml/2006/main" xmlns:r="http://schemas.openxmlformats.org/officeDocument/2006/relationships">
  <c:date1904 val="1"/>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Arial"/>
                <a:ea typeface="Arial"/>
                <a:cs typeface="Arial"/>
              </a:defRPr>
            </a:pPr>
            <a:r>
              <a:rPr lang="fr-FR" sz="2000" b="1" i="0" baseline="0"/>
              <a:t>The fall in per student expenditure in France </a:t>
            </a:r>
            <a:r>
              <a:rPr lang="fr-FR" sz="1800" b="0" i="0" baseline="0"/>
              <a:t>(base 100 in 2008) </a:t>
            </a:r>
            <a:endParaRPr lang="fr-FR" sz="1800" b="0" i="0"/>
          </a:p>
        </c:rich>
      </c:tx>
      <c:layout>
        <c:manualLayout>
          <c:xMode val="edge"/>
          <c:yMode val="edge"/>
          <c:x val="0.143164447376015"/>
          <c:y val="5.53703703703704E-3"/>
        </c:manualLayout>
      </c:layout>
      <c:overlay val="0"/>
      <c:spPr>
        <a:noFill/>
        <a:ln w="25400">
          <a:noFill/>
        </a:ln>
      </c:spPr>
    </c:title>
    <c:autoTitleDeleted val="0"/>
    <c:plotArea>
      <c:layout>
        <c:manualLayout>
          <c:layoutTarget val="inner"/>
          <c:xMode val="edge"/>
          <c:yMode val="edge"/>
          <c:x val="7.2753638125077305E-2"/>
          <c:y val="6.7408668511030695E-2"/>
          <c:w val="0.88765727418889395"/>
          <c:h val="0.75837605715952205"/>
        </c:manualLayout>
      </c:layout>
      <c:lineChart>
        <c:grouping val="standard"/>
        <c:varyColors val="0"/>
        <c:ser>
          <c:idx val="6"/>
          <c:order val="0"/>
          <c:tx>
            <c:v>Total budget higher education (constant euros)</c:v>
          </c:tx>
          <c:spPr>
            <a:ln w="41275">
              <a:solidFill>
                <a:schemeClr val="accent3"/>
              </a:solidFill>
            </a:ln>
          </c:spPr>
          <c:marker>
            <c:symbol val="circle"/>
            <c:size val="12"/>
            <c:spPr>
              <a:solidFill>
                <a:schemeClr val="accent3"/>
              </a:solidFill>
              <a:ln>
                <a:solidFill>
                  <a:schemeClr val="accent3"/>
                </a:solidFill>
              </a:ln>
            </c:spPr>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Series!$D$11:$D$24</c:f>
              <c:numCache>
                <c:formatCode>0</c:formatCode>
                <c:ptCount val="14"/>
                <c:pt idx="0">
                  <c:v>100.00000000000001</c:v>
                </c:pt>
                <c:pt idx="1">
                  <c:v>103.44044597919404</c:v>
                </c:pt>
                <c:pt idx="2">
                  <c:v>106.70032591840183</c:v>
                </c:pt>
                <c:pt idx="3">
                  <c:v>106.5742741291029</c:v>
                </c:pt>
                <c:pt idx="4">
                  <c:v>107.9216294376933</c:v>
                </c:pt>
                <c:pt idx="5">
                  <c:v>108.79167339562075</c:v>
                </c:pt>
                <c:pt idx="6">
                  <c:v>109.0157235257503</c:v>
                </c:pt>
                <c:pt idx="7">
                  <c:v>106.16756244974881</c:v>
                </c:pt>
                <c:pt idx="8">
                  <c:v>106.94442477876105</c:v>
                </c:pt>
                <c:pt idx="9">
                  <c:v>109.06086149698449</c:v>
                </c:pt>
                <c:pt idx="10">
                  <c:v>107.93798425776565</c:v>
                </c:pt>
                <c:pt idx="11">
                  <c:v>107.56032799502756</c:v>
                </c:pt>
                <c:pt idx="12">
                  <c:v>108.61076053302949</c:v>
                </c:pt>
                <c:pt idx="13">
                  <c:v>109.34886537430607</c:v>
                </c:pt>
              </c:numCache>
            </c:numRef>
          </c:val>
          <c:smooth val="0"/>
          <c:extLst xmlns:c16r2="http://schemas.microsoft.com/office/drawing/2015/06/chart">
            <c:ext xmlns:c16="http://schemas.microsoft.com/office/drawing/2014/chart" uri="{C3380CC4-5D6E-409C-BE32-E72D297353CC}">
              <c16:uniqueId val="{00000000-33FD-E547-93B1-EB2627CCB37B}"/>
            </c:ext>
          </c:extLst>
        </c:ser>
        <c:ser>
          <c:idx val="0"/>
          <c:order val="1"/>
          <c:tx>
            <c:v>Total number of students</c:v>
          </c:tx>
          <c:spPr>
            <a:ln w="41275">
              <a:solidFill>
                <a:schemeClr val="accent1"/>
              </a:solidFill>
            </a:ln>
          </c:spPr>
          <c:marker>
            <c:symbol val="diamond"/>
            <c:size val="16"/>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Series!$L$11:$L$24</c:f>
              <c:numCache>
                <c:formatCode>0</c:formatCode>
                <c:ptCount val="14"/>
                <c:pt idx="0">
                  <c:v>100</c:v>
                </c:pt>
                <c:pt idx="1">
                  <c:v>101.03092783505154</c:v>
                </c:pt>
                <c:pt idx="2">
                  <c:v>103.72030479605559</c:v>
                </c:pt>
                <c:pt idx="3">
                  <c:v>103.98924249215598</c:v>
                </c:pt>
                <c:pt idx="4">
                  <c:v>105.37875392200807</c:v>
                </c:pt>
                <c:pt idx="5">
                  <c:v>106.63379650380995</c:v>
                </c:pt>
                <c:pt idx="6">
                  <c:v>109.00941281936352</c:v>
                </c:pt>
                <c:pt idx="7">
                  <c:v>110.75750784401613</c:v>
                </c:pt>
                <c:pt idx="8">
                  <c:v>114.34334379202151</c:v>
                </c:pt>
                <c:pt idx="9">
                  <c:v>116.98789780367548</c:v>
                </c:pt>
                <c:pt idx="10">
                  <c:v>119.67861945316002</c:v>
                </c:pt>
                <c:pt idx="11">
                  <c:v>120.66337965038099</c:v>
                </c:pt>
                <c:pt idx="12">
                  <c:v>122.14253697893321</c:v>
                </c:pt>
                <c:pt idx="13">
                  <c:v>124.60779919318691</c:v>
                </c:pt>
              </c:numCache>
            </c:numRef>
          </c:val>
          <c:smooth val="0"/>
          <c:extLst xmlns:c16r2="http://schemas.microsoft.com/office/drawing/2015/06/chart">
            <c:ext xmlns:c16="http://schemas.microsoft.com/office/drawing/2014/chart" uri="{C3380CC4-5D6E-409C-BE32-E72D297353CC}">
              <c16:uniqueId val="{00000001-33FD-E547-93B1-EB2627CCB37B}"/>
            </c:ext>
          </c:extLst>
        </c:ser>
        <c:ser>
          <c:idx val="1"/>
          <c:order val="2"/>
          <c:tx>
            <c:v>Per student expenditure (constant euros)</c:v>
          </c:tx>
          <c:spPr>
            <a:ln w="47625">
              <a:solidFill>
                <a:schemeClr val="accent2"/>
              </a:solidFill>
            </a:ln>
          </c:spPr>
          <c:marker>
            <c:symbol val="square"/>
            <c:size val="14"/>
          </c:marker>
          <c:cat>
            <c:numRef>
              <c:f>Series!$A$11:$A$24</c:f>
              <c:numCache>
                <c:formatCode>General</c:formatCode>
                <c:ptCount val="14"/>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numCache>
            </c:numRef>
          </c:cat>
          <c:val>
            <c:numRef>
              <c:f>Series!$G$11:$G$24</c:f>
              <c:numCache>
                <c:formatCode>0</c:formatCode>
                <c:ptCount val="14"/>
                <c:pt idx="0">
                  <c:v>100.00000000000001</c:v>
                </c:pt>
                <c:pt idx="1">
                  <c:v>102.38493122430431</c:v>
                </c:pt>
                <c:pt idx="2">
                  <c:v>102.87313185996304</c:v>
                </c:pt>
                <c:pt idx="3">
                  <c:v>102.48586447501232</c:v>
                </c:pt>
                <c:pt idx="4">
                  <c:v>102.41308178455709</c:v>
                </c:pt>
                <c:pt idx="5">
                  <c:v>102.02363318437574</c:v>
                </c:pt>
                <c:pt idx="6">
                  <c:v>100.00578913895926</c:v>
                </c:pt>
                <c:pt idx="7">
                  <c:v>95.855860714443395</c:v>
                </c:pt>
                <c:pt idx="8">
                  <c:v>93.529208812785527</c:v>
                </c:pt>
                <c:pt idx="9">
                  <c:v>93.224054406043066</c:v>
                </c:pt>
                <c:pt idx="10">
                  <c:v>90.189864113539983</c:v>
                </c:pt>
                <c:pt idx="11">
                  <c:v>89.140821603605687</c:v>
                </c:pt>
                <c:pt idx="12">
                  <c:v>88.921323577683964</c:v>
                </c:pt>
                <c:pt idx="13">
                  <c:v>87.754431169092399</c:v>
                </c:pt>
              </c:numCache>
            </c:numRef>
          </c:val>
          <c:smooth val="0"/>
          <c:extLst xmlns:c16r2="http://schemas.microsoft.com/office/drawing/2015/06/chart">
            <c:ext xmlns:c16="http://schemas.microsoft.com/office/drawing/2014/chart" uri="{C3380CC4-5D6E-409C-BE32-E72D297353CC}">
              <c16:uniqueId val="{00000002-33FD-E547-93B1-EB2627CCB37B}"/>
            </c:ext>
          </c:extLst>
        </c:ser>
        <c:dLbls>
          <c:showLegendKey val="0"/>
          <c:showVal val="0"/>
          <c:showCatName val="0"/>
          <c:showSerName val="0"/>
          <c:showPercent val="0"/>
          <c:showBubbleSize val="0"/>
        </c:dLbls>
        <c:marker val="1"/>
        <c:smooth val="0"/>
        <c:axId val="713846904"/>
        <c:axId val="713843768"/>
      </c:lineChart>
      <c:catAx>
        <c:axId val="713846904"/>
        <c:scaling>
          <c:orientation val="minMax"/>
        </c:scaling>
        <c:delete val="0"/>
        <c:axPos val="b"/>
        <c:majorGridlines>
          <c:spPr>
            <a:ln w="12700">
              <a:solidFill>
                <a:srgbClr val="000000"/>
              </a:solidFill>
              <a:prstDash val="sysDash"/>
            </a:ln>
          </c:spPr>
        </c:majorGridlines>
        <c:title>
          <c:tx>
            <c:rich>
              <a:bodyPr/>
              <a:lstStyle/>
              <a:p>
                <a:pPr>
                  <a:defRPr/>
                </a:pPr>
                <a:r>
                  <a:rPr lang="fr-FR" sz="1600"/>
                  <a:t>Reading:</a:t>
                </a:r>
                <a:r>
                  <a:rPr lang="fr-FR" sz="1600" baseline="0"/>
                  <a:t> the number of students increased by 25% in France between 2008 and 2021, while total higher education budget increased by less than 10% (in constant euros), hence a 12% fall in per student expenditure.</a:t>
                </a:r>
                <a:endParaRPr lang="fr-FR" sz="1600"/>
              </a:p>
            </c:rich>
          </c:tx>
          <c:layout/>
          <c:overlay val="0"/>
        </c:title>
        <c:numFmt formatCode="General" sourceLinked="0"/>
        <c:majorTickMark val="cross"/>
        <c:minorTickMark val="none"/>
        <c:tickLblPos val="low"/>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13843768"/>
        <c:crossesAt val="0"/>
        <c:auto val="0"/>
        <c:lblAlgn val="ctr"/>
        <c:lblOffset val="100"/>
        <c:tickLblSkip val="1"/>
        <c:tickMarkSkip val="1"/>
        <c:noMultiLvlLbl val="0"/>
      </c:catAx>
      <c:valAx>
        <c:axId val="713843768"/>
        <c:scaling>
          <c:orientation val="minMax"/>
          <c:max val="130"/>
          <c:min val="85"/>
        </c:scaling>
        <c:delete val="0"/>
        <c:axPos val="l"/>
        <c:majorGridlines>
          <c:spPr>
            <a:ln w="12700">
              <a:solidFill>
                <a:srgbClr val="000000"/>
              </a:solidFill>
              <a:prstDash val="sysDash"/>
            </a:ln>
          </c:spPr>
        </c:majorGridlines>
        <c:numFmt formatCode="#,##0" sourceLinked="0"/>
        <c:majorTickMark val="out"/>
        <c:minorTickMark val="none"/>
        <c:tickLblPos val="nextTo"/>
        <c:spPr>
          <a:ln w="12700">
            <a:solidFill>
              <a:srgbClr val="000000"/>
            </a:solidFill>
            <a:prstDash val="solid"/>
          </a:ln>
        </c:spPr>
        <c:txPr>
          <a:bodyPr rot="0" vert="horz"/>
          <a:lstStyle/>
          <a:p>
            <a:pPr>
              <a:defRPr sz="2000" b="0" i="0" u="none" strike="noStrike" baseline="0">
                <a:solidFill>
                  <a:srgbClr val="000000"/>
                </a:solidFill>
                <a:latin typeface="Arial"/>
                <a:ea typeface="Arial"/>
                <a:cs typeface="Arial"/>
              </a:defRPr>
            </a:pPr>
            <a:endParaRPr lang="fr-FR"/>
          </a:p>
        </c:txPr>
        <c:crossAx val="713846904"/>
        <c:crossesAt val="1"/>
        <c:crossBetween val="midCat"/>
        <c:majorUnit val="5"/>
        <c:minorUnit val="2"/>
      </c:valAx>
      <c:spPr>
        <a:solidFill>
          <a:srgbClr val="FFFFFF"/>
        </a:solidFill>
        <a:ln w="12700">
          <a:solidFill>
            <a:srgbClr val="000000"/>
          </a:solidFill>
          <a:prstDash val="solid"/>
        </a:ln>
      </c:spPr>
    </c:plotArea>
    <c:legend>
      <c:legendPos val="t"/>
      <c:layout>
        <c:manualLayout>
          <c:xMode val="edge"/>
          <c:yMode val="edge"/>
          <c:x val="8.5524900028857598E-2"/>
          <c:y val="8.6855059784193597E-2"/>
          <c:w val="0.62825988374489805"/>
          <c:h val="0.167946777486148"/>
        </c:manualLayout>
      </c:layout>
      <c:overlay val="0"/>
      <c:spPr>
        <a:solidFill>
          <a:schemeClr val="bg1"/>
        </a:solidFill>
        <a:ln>
          <a:solidFill>
            <a:srgbClr val="000000"/>
          </a:solidFill>
        </a:ln>
      </c:spPr>
      <c:txPr>
        <a:bodyPr/>
        <a:lstStyle/>
        <a:p>
          <a:pPr>
            <a:defRPr sz="18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drawing r:id="rId1"/>
</chartsheet>
</file>

<file path=xl/chartsheets/sheet4.xml><?xml version="1.0" encoding="utf-8"?>
<chartsheet xmlns="http://schemas.openxmlformats.org/spreadsheetml/2006/main" xmlns:r="http://schemas.openxmlformats.org/officeDocument/2006/relationships">
  <sheetPr/>
  <sheetViews>
    <sheetView zoomScale="75" workbookViewId="0"/>
  </sheetViews>
  <pageMargins left="0.39370078740157483" right="0.39370078740157483" top="0.19685039370078741" bottom="0.39370078740157483" header="0.51181102362204722" footer="0.11811023622047245"/>
  <pageSetup paperSize="9" orientation="landscape" horizontalDpi="1200" verticalDpi="1200"/>
  <drawing r:id="rId1"/>
</chartsheet>
</file>

<file path=xl/chartsheets/sheet5.xml><?xml version="1.0" encoding="utf-8"?>
<chartsheet xmlns="http://schemas.openxmlformats.org/spreadsheetml/2006/main" xmlns:r="http://schemas.openxmlformats.org/officeDocument/2006/relationships">
  <sheetPr/>
  <sheetViews>
    <sheetView zoomScale="66" workbookViewId="0"/>
  </sheetViews>
  <pageMargins left="0.39370078740157483" right="0.39370078740157483" top="0.19685039370078741" bottom="0.39370078740157483" header="0.51181102362204722" footer="0.11811023622047245"/>
  <pageSetup paperSize="9" orientation="landscape" horizontalDpi="1200" verticalDpi="1200"/>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39370078740157483" right="0.39370078740157483" top="0.19685039370078741" bottom="0.39370078740157483" header="0.51181102362204722" footer="0.118110236220472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a:extLst>
            <a:ext uri="{FF2B5EF4-FFF2-40B4-BE49-F238E27FC236}">
              <a16:creationId xmlns:a16="http://schemas.microsoft.com/office/drawing/2014/main" xmlns=""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a:extLst>
            <a:ext uri="{FF2B5EF4-FFF2-40B4-BE49-F238E27FC236}">
              <a16:creationId xmlns:a16="http://schemas.microsoft.com/office/drawing/2014/main" xmlns=""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855200" cy="6908800"/>
    <xdr:graphicFrame macro="">
      <xdr:nvGraphicFramePr>
        <xdr:cNvPr id="2" name="Graphique 1">
          <a:extLst>
            <a:ext uri="{FF2B5EF4-FFF2-40B4-BE49-F238E27FC236}">
              <a16:creationId xmlns:a16="http://schemas.microsoft.com/office/drawing/2014/main" xmlns="" id="{4EF92B83-1AF5-8843-B820-D5D133C789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0.11883</cdr:x>
      <cdr:y>0.10478</cdr:y>
    </cdr:from>
    <cdr:to>
      <cdr:x>0.3758</cdr:x>
      <cdr:y>0.79779</cdr:y>
    </cdr:to>
    <cdr:sp macro="" textlink="">
      <cdr:nvSpPr>
        <cdr:cNvPr id="2" name="Rectangle 1">
          <a:extLst xmlns:a="http://schemas.openxmlformats.org/drawingml/2006/main">
            <a:ext uri="{FF2B5EF4-FFF2-40B4-BE49-F238E27FC236}">
              <a16:creationId xmlns:a16="http://schemas.microsoft.com/office/drawing/2014/main" xmlns="" id="{FAAF8B67-5834-B948-B110-C9B3100D9490}"/>
            </a:ext>
          </a:extLst>
        </cdr:cNvPr>
        <cdr:cNvSpPr/>
      </cdr:nvSpPr>
      <cdr:spPr>
        <a:xfrm xmlns:a="http://schemas.openxmlformats.org/drawingml/2006/main">
          <a:off x="1172634" y="723901"/>
          <a:ext cx="2535766" cy="4787900"/>
        </a:xfrm>
        <a:prstGeom xmlns:a="http://schemas.openxmlformats.org/drawingml/2006/main" prst="rect">
          <a:avLst/>
        </a:prstGeom>
        <a:solidFill xmlns:a="http://schemas.openxmlformats.org/drawingml/2006/main">
          <a:schemeClr val="tx2">
            <a:lumMod val="40000"/>
            <a:lumOff val="60000"/>
            <a:alpha val="31000"/>
          </a:schemeClr>
        </a:solidFill>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0.37752</cdr:x>
      <cdr:y>0.10478</cdr:y>
    </cdr:from>
    <cdr:to>
      <cdr:x>0.70013</cdr:x>
      <cdr:y>0.79963</cdr:y>
    </cdr:to>
    <cdr:sp macro="" textlink="">
      <cdr:nvSpPr>
        <cdr:cNvPr id="3" name="Rectangle 2">
          <a:extLst xmlns:a="http://schemas.openxmlformats.org/drawingml/2006/main">
            <a:ext uri="{FF2B5EF4-FFF2-40B4-BE49-F238E27FC236}">
              <a16:creationId xmlns:a16="http://schemas.microsoft.com/office/drawing/2014/main" xmlns="" id="{84F6C123-323D-884C-8F0B-F8F97AED29CE}"/>
            </a:ext>
          </a:extLst>
        </cdr:cNvPr>
        <cdr:cNvSpPr/>
      </cdr:nvSpPr>
      <cdr:spPr>
        <a:xfrm xmlns:a="http://schemas.openxmlformats.org/drawingml/2006/main">
          <a:off x="3725332" y="723900"/>
          <a:ext cx="3183467" cy="4800600"/>
        </a:xfrm>
        <a:prstGeom xmlns:a="http://schemas.openxmlformats.org/drawingml/2006/main" prst="rect">
          <a:avLst/>
        </a:prstGeom>
        <a:solidFill xmlns:a="http://schemas.openxmlformats.org/drawingml/2006/main">
          <a:schemeClr val="accent2">
            <a:lumMod val="40000"/>
            <a:lumOff val="60000"/>
            <a:alpha val="35000"/>
          </a:schemeClr>
        </a:solidFill>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0.70184</cdr:x>
      <cdr:y>0.10478</cdr:y>
    </cdr:from>
    <cdr:to>
      <cdr:x>0.96139</cdr:x>
      <cdr:y>0.79963</cdr:y>
    </cdr:to>
    <cdr:sp macro="" textlink="">
      <cdr:nvSpPr>
        <cdr:cNvPr id="5" name="Rectangle 4">
          <a:extLst xmlns:a="http://schemas.openxmlformats.org/drawingml/2006/main">
            <a:ext uri="{FF2B5EF4-FFF2-40B4-BE49-F238E27FC236}">
              <a16:creationId xmlns:a16="http://schemas.microsoft.com/office/drawing/2014/main" xmlns="" id="{83E81FD9-2B5E-6C44-929E-FC4A4B524186}"/>
            </a:ext>
          </a:extLst>
        </cdr:cNvPr>
        <cdr:cNvSpPr/>
      </cdr:nvSpPr>
      <cdr:spPr>
        <a:xfrm xmlns:a="http://schemas.openxmlformats.org/drawingml/2006/main">
          <a:off x="6925732" y="723900"/>
          <a:ext cx="2561167" cy="4800600"/>
        </a:xfrm>
        <a:prstGeom xmlns:a="http://schemas.openxmlformats.org/drawingml/2006/main" prst="rect">
          <a:avLst/>
        </a:prstGeom>
        <a:solidFill xmlns:a="http://schemas.openxmlformats.org/drawingml/2006/main">
          <a:srgbClr val="FFFF00">
            <a:alpha val="21000"/>
          </a:srgbClr>
        </a:solidFill>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dr:relSizeAnchor xmlns:cdr="http://schemas.openxmlformats.org/drawingml/2006/chartDrawing">
    <cdr:from>
      <cdr:x>0.11283</cdr:x>
      <cdr:y>0.69363</cdr:y>
    </cdr:from>
    <cdr:to>
      <cdr:x>0.27499</cdr:x>
      <cdr:y>0.79657</cdr:y>
    </cdr:to>
    <cdr:sp macro="" textlink="">
      <cdr:nvSpPr>
        <cdr:cNvPr id="6" name="ZoneTexte 5">
          <a:extLst xmlns:a="http://schemas.openxmlformats.org/drawingml/2006/main">
            <a:ext uri="{FF2B5EF4-FFF2-40B4-BE49-F238E27FC236}">
              <a16:creationId xmlns:a16="http://schemas.microsoft.com/office/drawing/2014/main" xmlns="" id="{51FC108D-DE00-7443-A6ED-2A06B2B01C1C}"/>
            </a:ext>
          </a:extLst>
        </cdr:cNvPr>
        <cdr:cNvSpPr txBox="1"/>
      </cdr:nvSpPr>
      <cdr:spPr>
        <a:xfrm xmlns:a="http://schemas.openxmlformats.org/drawingml/2006/main">
          <a:off x="1113367" y="4792134"/>
          <a:ext cx="1600200" cy="711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800" b="1">
              <a:latin typeface="Arial" panose="020B0604020202020204" pitchFamily="34" charset="0"/>
              <a:cs typeface="Arial" panose="020B0604020202020204" pitchFamily="34" charset="0"/>
            </a:rPr>
            <a:t>Présidence Sarkozy</a:t>
          </a:r>
        </a:p>
      </cdr:txBody>
    </cdr:sp>
  </cdr:relSizeAnchor>
  <cdr:relSizeAnchor xmlns:cdr="http://schemas.openxmlformats.org/drawingml/2006/chartDrawing">
    <cdr:from>
      <cdr:x>0.37323</cdr:x>
      <cdr:y>0.68995</cdr:y>
    </cdr:from>
    <cdr:to>
      <cdr:x>0.53539</cdr:x>
      <cdr:y>0.79289</cdr:y>
    </cdr:to>
    <cdr:sp macro="" textlink="">
      <cdr:nvSpPr>
        <cdr:cNvPr id="7" name="ZoneTexte 1">
          <a:extLst xmlns:a="http://schemas.openxmlformats.org/drawingml/2006/main">
            <a:ext uri="{FF2B5EF4-FFF2-40B4-BE49-F238E27FC236}">
              <a16:creationId xmlns:a16="http://schemas.microsoft.com/office/drawing/2014/main" xmlns="" id="{9465839F-5421-CD4C-B9AD-C946CED7A379}"/>
            </a:ext>
          </a:extLst>
        </cdr:cNvPr>
        <cdr:cNvSpPr txBox="1"/>
      </cdr:nvSpPr>
      <cdr:spPr>
        <a:xfrm xmlns:a="http://schemas.openxmlformats.org/drawingml/2006/main">
          <a:off x="3683000" y="4766733"/>
          <a:ext cx="1600200" cy="711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800" b="1">
              <a:latin typeface="Arial" panose="020B0604020202020204" pitchFamily="34" charset="0"/>
              <a:cs typeface="Arial" panose="020B0604020202020204" pitchFamily="34" charset="0"/>
            </a:rPr>
            <a:t>Présidence Hollande</a:t>
          </a:r>
        </a:p>
      </cdr:txBody>
    </cdr:sp>
  </cdr:relSizeAnchor>
  <cdr:relSizeAnchor xmlns:cdr="http://schemas.openxmlformats.org/drawingml/2006/chartDrawing">
    <cdr:from>
      <cdr:x>0.6997</cdr:x>
      <cdr:y>0.68811</cdr:y>
    </cdr:from>
    <cdr:to>
      <cdr:x>0.86186</cdr:x>
      <cdr:y>0.79105</cdr:y>
    </cdr:to>
    <cdr:sp macro="" textlink="">
      <cdr:nvSpPr>
        <cdr:cNvPr id="8" name="ZoneTexte 1">
          <a:extLst xmlns:a="http://schemas.openxmlformats.org/drawingml/2006/main">
            <a:ext uri="{FF2B5EF4-FFF2-40B4-BE49-F238E27FC236}">
              <a16:creationId xmlns:a16="http://schemas.microsoft.com/office/drawing/2014/main" xmlns="" id="{A898C9EA-C605-DB4C-A592-A0D274695426}"/>
            </a:ext>
          </a:extLst>
        </cdr:cNvPr>
        <cdr:cNvSpPr txBox="1"/>
      </cdr:nvSpPr>
      <cdr:spPr>
        <a:xfrm xmlns:a="http://schemas.openxmlformats.org/drawingml/2006/main">
          <a:off x="6904566" y="4754033"/>
          <a:ext cx="1600200" cy="711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800" b="1">
              <a:latin typeface="Arial" panose="020B0604020202020204" pitchFamily="34" charset="0"/>
              <a:cs typeface="Arial" panose="020B0604020202020204" pitchFamily="34" charset="0"/>
            </a:rPr>
            <a:t>Présidence Macron</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836727" cy="6892636"/>
    <xdr:graphicFrame macro="">
      <xdr:nvGraphicFramePr>
        <xdr:cNvPr id="2" name="Graphique 1">
          <a:extLst>
            <a:ext uri="{FF2B5EF4-FFF2-40B4-BE49-F238E27FC236}">
              <a16:creationId xmlns:a16="http://schemas.microsoft.com/office/drawing/2014/main" xmlns="" id="{BF28A5A5-DDEF-884E-932D-652A47844D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a:extLst>
            <a:ext uri="{FF2B5EF4-FFF2-40B4-BE49-F238E27FC236}">
              <a16:creationId xmlns:a16="http://schemas.microsoft.com/office/drawing/2014/main" xmlns=""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a:extLst>
            <a:ext uri="{FF2B5EF4-FFF2-40B4-BE49-F238E27FC236}">
              <a16:creationId xmlns:a16="http://schemas.microsoft.com/office/drawing/2014/main" xmlns=""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852660" cy="6903720"/>
    <xdr:graphicFrame macro="">
      <xdr:nvGraphicFramePr>
        <xdr:cNvPr id="2" name="Graphique 1">
          <a:extLst>
            <a:ext uri="{FF2B5EF4-FFF2-40B4-BE49-F238E27FC236}">
              <a16:creationId xmlns:a16="http://schemas.microsoft.com/office/drawing/2014/main" xmlns=""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Piketty2013Capital21c/VersionJuillet2013/xls/https::nowa.nuff.ox.ac.uk:senate%20poverty%20response/pov%20response/minimum%20w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www.performance-publique.budget.gouv.fr/sites/performance_publique/files/farandole/ressources/2014/pap/pdf/DBGPGMPGM150.pdf" TargetMode="External"/><Relationship Id="rId13" Type="http://schemas.openxmlformats.org/officeDocument/2006/relationships/hyperlink" Target="http://www4.minefi.gouv.fr/budget/plf2003/bleus/pdf/svmn38.pdf" TargetMode="External"/><Relationship Id="rId3" Type="http://schemas.openxmlformats.org/officeDocument/2006/relationships/hyperlink" Target="http://cache.media.enseignementsup-recherche.gouv.fr/file/2016/46/1/depp_rers_2016_optim_630461.pdf" TargetMode="External"/><Relationship Id="rId7" Type="http://schemas.openxmlformats.org/officeDocument/2006/relationships/hyperlink" Target="http://cache.media.enseignementsup-recherche.gouv.fr/file/Atlas_2001-2002/77/4/00-atlas2001-2002_32302_306774.pdf" TargetMode="External"/><Relationship Id="rId12" Type="http://schemas.openxmlformats.org/officeDocument/2006/relationships/hyperlink" Target="https://www.performance-publique.budget.gouv.fr/sites/performance_publique/files/farandole/ressources/2007/pap/pdf/DBGNORMALMSNRA.pdf" TargetMode="External"/><Relationship Id="rId2" Type="http://schemas.openxmlformats.org/officeDocument/2006/relationships/hyperlink" Target="http://cache.media.enseignementsup-recherche.gouv.fr/file/2017/29/0/NF_2017-11_Synthese_effectifs_etudiants_2016-2017_num_802290.pdf" TargetMode="External"/><Relationship Id="rId1" Type="http://schemas.openxmlformats.org/officeDocument/2006/relationships/hyperlink" Target="http://cache.media.enseignementsup-recherche.gouv.fr/file/2016/04/7/NI_16.10_-_Effectifs_etudiants_2015-2016_689047.pdf" TargetMode="External"/><Relationship Id="rId6" Type="http://schemas.openxmlformats.org/officeDocument/2006/relationships/hyperlink" Target="http://cache.media.enseignementsup-recherche.gouv.fr/file/2006-2007/74/0/02-etablissements-filieres-sites-evolutions-atlas-regional-effectifs-etudiants-1999-2000-4_306740.pdf" TargetMode="External"/><Relationship Id="rId11" Type="http://schemas.openxmlformats.org/officeDocument/2006/relationships/hyperlink" Target="https://www.performance-publique.budget.gouv.fr/sites/performance_publique/files/farandole/ressources/2008/pap/pdf/PAP2008_BG_Recherche_et_enseignement_superieur.pdf" TargetMode="External"/><Relationship Id="rId5" Type="http://schemas.openxmlformats.org/officeDocument/2006/relationships/hyperlink" Target="http://cache.media.enseignementsup-recherche.gouv.fr/file/2009/19/4/RERS2009_119194.pdf" TargetMode="External"/><Relationship Id="rId15" Type="http://schemas.openxmlformats.org/officeDocument/2006/relationships/hyperlink" Target="https://www.performance-publique.budget.gouv.fr/sites/performance_publique/files/farandole/ressources/2019/pap/pdf/DBGPGMPGM150.pdf" TargetMode="External"/><Relationship Id="rId10" Type="http://schemas.openxmlformats.org/officeDocument/2006/relationships/hyperlink" Target="https://www.performance-publique.budget.gouv.fr/sites/performance_publique/files/farandole/ressources/2010/pap/pdf/PAP2010_BG_Recherche_enseignement_superieur.pdf" TargetMode="External"/><Relationship Id="rId4" Type="http://schemas.openxmlformats.org/officeDocument/2006/relationships/hyperlink" Target="http://cache.media.enseignementsup-recherche.gouv.fr/file/2011/69/1/DEPP-RERS-2011_190014_191691.pdf" TargetMode="External"/><Relationship Id="rId9" Type="http://schemas.openxmlformats.org/officeDocument/2006/relationships/hyperlink" Target="https://www.performance-publique.budget.gouv.fr/sites/performance_publique/files/farandole/ressources/2012/pap/pdf/PAP2012_BG_Recherche_enseignement_superieur.pdf" TargetMode="External"/><Relationship Id="rId14" Type="http://schemas.openxmlformats.org/officeDocument/2006/relationships/hyperlink" Target="http://www4.minefi.gouv.fr/budget/plf2001/bleus/38/cadre.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heetViews>
  <sheetFormatPr baseColWidth="10" defaultRowHeight="15.6"/>
  <sheetData>
    <row r="1" spans="1:1">
      <c r="A1" s="23" t="s">
        <v>82</v>
      </c>
    </row>
    <row r="2" spans="1:1">
      <c r="A2" s="16" t="s">
        <v>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150" zoomScaleNormal="150" zoomScalePageLayoutView="150" workbookViewId="0">
      <selection activeCell="D14" sqref="D14"/>
    </sheetView>
  </sheetViews>
  <sheetFormatPr baseColWidth="10" defaultRowHeight="15.6"/>
  <cols>
    <col min="2" max="2" width="13.296875" customWidth="1"/>
    <col min="3" max="3" width="13.69921875" customWidth="1"/>
    <col min="7" max="7" width="14.296875" customWidth="1"/>
    <col min="8" max="8" width="15.796875" customWidth="1"/>
    <col min="15" max="15" width="14.19921875" customWidth="1"/>
  </cols>
  <sheetData>
    <row r="1" spans="1:19">
      <c r="B1" t="s">
        <v>81</v>
      </c>
      <c r="G1" t="s">
        <v>45</v>
      </c>
      <c r="H1" t="s">
        <v>45</v>
      </c>
      <c r="I1" s="17"/>
      <c r="J1" s="17" t="s">
        <v>16</v>
      </c>
      <c r="K1" s="17"/>
      <c r="L1" s="17"/>
      <c r="M1" s="17"/>
      <c r="O1" t="s">
        <v>0</v>
      </c>
      <c r="R1" s="3" t="s">
        <v>42</v>
      </c>
    </row>
    <row r="2" spans="1:19">
      <c r="B2" t="s">
        <v>40</v>
      </c>
      <c r="C2" t="s">
        <v>65</v>
      </c>
      <c r="D2" s="3" t="s">
        <v>44</v>
      </c>
      <c r="E2" s="3" t="s">
        <v>71</v>
      </c>
      <c r="F2" s="3"/>
      <c r="G2" s="3" t="s">
        <v>44</v>
      </c>
      <c r="H2" s="3" t="s">
        <v>71</v>
      </c>
      <c r="I2" s="17"/>
      <c r="J2" s="18" t="s">
        <v>17</v>
      </c>
      <c r="K2" s="18" t="s">
        <v>18</v>
      </c>
      <c r="L2" s="19" t="s">
        <v>44</v>
      </c>
      <c r="M2" s="19" t="s">
        <v>71</v>
      </c>
      <c r="O2" s="4" t="s">
        <v>11</v>
      </c>
      <c r="P2" s="4" t="s">
        <v>12</v>
      </c>
      <c r="R2" s="3" t="s">
        <v>43</v>
      </c>
      <c r="S2" t="s">
        <v>41</v>
      </c>
    </row>
    <row r="3" spans="1:19">
      <c r="A3" s="4">
        <v>2000</v>
      </c>
      <c r="B3" s="10">
        <f>52.47/6.55957</f>
        <v>7.9989999344469229</v>
      </c>
      <c r="C3" s="10">
        <f t="shared" ref="C3:C24" si="0">O$21*B3/O3</f>
        <v>10.355414760418745</v>
      </c>
      <c r="D3" s="6">
        <f>100*C3/C$11</f>
        <v>83.413626521844208</v>
      </c>
      <c r="E3" s="10">
        <f t="shared" ref="E3:E18" si="1">D3*($E$20/$D$20)</f>
        <v>76.483557324687538</v>
      </c>
      <c r="F3" s="4">
        <v>2000</v>
      </c>
      <c r="G3" s="6">
        <f t="shared" ref="G3:G24" si="2">100*D3/L3</f>
        <v>87.286960961648404</v>
      </c>
      <c r="H3" s="15">
        <f t="shared" ref="H3:H18" si="3">G3*$H$20/$G$20</f>
        <v>93.63137177177974</v>
      </c>
      <c r="I3" s="18" t="s">
        <v>33</v>
      </c>
      <c r="J3" s="18">
        <v>2132</v>
      </c>
      <c r="K3" s="18"/>
      <c r="L3" s="20">
        <f>100*J3/J$11</f>
        <v>95.562528014343343</v>
      </c>
      <c r="M3" s="21">
        <f t="shared" ref="M3:M18" si="4">L3*$M$20/$L$20</f>
        <v>81.685823754789268</v>
      </c>
      <c r="N3" s="4">
        <v>2000</v>
      </c>
      <c r="O3" s="4">
        <v>0.79500000000000004</v>
      </c>
      <c r="P3" s="4"/>
      <c r="Q3" s="4">
        <v>2000</v>
      </c>
      <c r="R3" s="6">
        <v>32566</v>
      </c>
      <c r="S3" s="11">
        <f t="shared" ref="S3:S21" si="5">100*R3/R$11</f>
        <v>95.515471476756119</v>
      </c>
    </row>
    <row r="4" spans="1:19">
      <c r="A4" s="4">
        <v>2001</v>
      </c>
      <c r="B4" s="10">
        <f>56.05/6.55057</f>
        <v>8.5565072963116187</v>
      </c>
      <c r="C4" s="10">
        <f t="shared" si="0"/>
        <v>10.858619231010262</v>
      </c>
      <c r="D4" s="6">
        <f t="shared" ref="D4:D20" si="6">100*C4/C$11</f>
        <v>87.466975493869924</v>
      </c>
      <c r="E4" s="10">
        <f t="shared" si="1"/>
        <v>80.200150900411117</v>
      </c>
      <c r="F4" s="4">
        <v>2001</v>
      </c>
      <c r="G4" s="6">
        <f t="shared" si="2"/>
        <v>90.952608868246941</v>
      </c>
      <c r="H4" s="15">
        <f t="shared" si="3"/>
        <v>97.563455534874393</v>
      </c>
      <c r="I4" s="18" t="s">
        <v>34</v>
      </c>
      <c r="J4" s="20">
        <f>(J3+J5)/2</f>
        <v>2145.5</v>
      </c>
      <c r="K4" s="22">
        <f t="shared" ref="K4:K11" si="7">J4/J3-1</f>
        <v>6.3320825515946755E-3</v>
      </c>
      <c r="L4" s="20">
        <f t="shared" ref="L4:L24" si="8">100*J4/J$11</f>
        <v>96.167637830569248</v>
      </c>
      <c r="M4" s="21">
        <f t="shared" si="4"/>
        <v>82.203065134099617</v>
      </c>
      <c r="N4" s="4">
        <v>2001</v>
      </c>
      <c r="O4" s="4">
        <v>0.81100000000000005</v>
      </c>
      <c r="P4" s="2">
        <f t="shared" ref="P4:P11" si="9">O4/O3-1</f>
        <v>2.0125786163522008E-2</v>
      </c>
      <c r="Q4" s="4">
        <v>2001</v>
      </c>
      <c r="R4" s="6">
        <v>32785</v>
      </c>
      <c r="S4" s="11">
        <f t="shared" si="5"/>
        <v>96.157794398005578</v>
      </c>
    </row>
    <row r="5" spans="1:19">
      <c r="A5" s="4">
        <v>2002</v>
      </c>
      <c r="B5" s="4">
        <v>8.6999999999999993</v>
      </c>
      <c r="C5" s="10">
        <f t="shared" si="0"/>
        <v>10.827113180169285</v>
      </c>
      <c r="D5" s="6">
        <f t="shared" si="6"/>
        <v>87.213191940161138</v>
      </c>
      <c r="E5" s="10">
        <f t="shared" si="1"/>
        <v>79.96745188242673</v>
      </c>
      <c r="F5" s="4">
        <v>2002</v>
      </c>
      <c r="G5" s="6">
        <f t="shared" si="2"/>
        <v>90.121644844140576</v>
      </c>
      <c r="H5" s="15">
        <f t="shared" si="3"/>
        <v>96.672093290011006</v>
      </c>
      <c r="I5" s="18" t="s">
        <v>35</v>
      </c>
      <c r="J5" s="18">
        <v>2159</v>
      </c>
      <c r="K5" s="22">
        <f t="shared" si="7"/>
        <v>6.2922395711955126E-3</v>
      </c>
      <c r="L5" s="20">
        <f t="shared" si="8"/>
        <v>96.772747646795153</v>
      </c>
      <c r="M5" s="21">
        <f t="shared" si="4"/>
        <v>82.720306513409966</v>
      </c>
      <c r="N5" s="4">
        <v>2002</v>
      </c>
      <c r="O5" s="4">
        <v>0.82699999999999996</v>
      </c>
      <c r="P5" s="2">
        <f t="shared" si="9"/>
        <v>1.9728729963008451E-2</v>
      </c>
      <c r="Q5" s="4">
        <v>2002</v>
      </c>
      <c r="R5" s="6">
        <v>32466</v>
      </c>
      <c r="S5" s="11">
        <f t="shared" si="5"/>
        <v>95.222173339199301</v>
      </c>
    </row>
    <row r="6" spans="1:19">
      <c r="A6" s="4">
        <v>2003</v>
      </c>
      <c r="B6" s="4">
        <v>8.8000000000000007</v>
      </c>
      <c r="C6" s="10">
        <f t="shared" si="0"/>
        <v>10.743703914590746</v>
      </c>
      <c r="D6" s="6">
        <f t="shared" si="6"/>
        <v>86.541324179342624</v>
      </c>
      <c r="E6" s="10">
        <f t="shared" si="1"/>
        <v>79.351403419580976</v>
      </c>
      <c r="F6" s="4">
        <v>2003</v>
      </c>
      <c r="G6" s="6">
        <f t="shared" si="2"/>
        <v>87.442796306210781</v>
      </c>
      <c r="H6" s="15">
        <f t="shared" si="3"/>
        <v>93.798533933472086</v>
      </c>
      <c r="I6" s="18" t="s">
        <v>27</v>
      </c>
      <c r="J6" s="18">
        <v>2208</v>
      </c>
      <c r="K6" s="22">
        <f t="shared" si="7"/>
        <v>2.2695692450208416E-2</v>
      </c>
      <c r="L6" s="20">
        <f t="shared" si="8"/>
        <v>98.969072164948457</v>
      </c>
      <c r="M6" s="21">
        <f t="shared" si="4"/>
        <v>84.597701149425305</v>
      </c>
      <c r="N6" s="4">
        <v>2003</v>
      </c>
      <c r="O6" s="4">
        <v>0.84299999999999997</v>
      </c>
      <c r="P6" s="2">
        <f t="shared" si="9"/>
        <v>1.9347037484885199E-2</v>
      </c>
      <c r="Q6" s="4">
        <v>2003</v>
      </c>
      <c r="R6" s="6">
        <v>32459</v>
      </c>
      <c r="S6" s="11">
        <f t="shared" si="5"/>
        <v>95.201642469570317</v>
      </c>
    </row>
    <row r="7" spans="1:19">
      <c r="A7" s="4">
        <v>2004</v>
      </c>
      <c r="B7" s="4">
        <v>9.1</v>
      </c>
      <c r="C7" s="10">
        <f t="shared" si="0"/>
        <v>10.92847351225204</v>
      </c>
      <c r="D7" s="6">
        <f t="shared" si="6"/>
        <v>88.029656860214146</v>
      </c>
      <c r="E7" s="10">
        <f t="shared" si="1"/>
        <v>80.716084259657293</v>
      </c>
      <c r="F7" s="4">
        <v>2004</v>
      </c>
      <c r="G7" s="6">
        <f t="shared" si="2"/>
        <v>87.054150910965319</v>
      </c>
      <c r="H7" s="15">
        <f t="shared" si="3"/>
        <v>93.381640034443961</v>
      </c>
      <c r="I7" s="18" t="s">
        <v>28</v>
      </c>
      <c r="J7" s="18">
        <v>2256</v>
      </c>
      <c r="K7" s="22">
        <f t="shared" si="7"/>
        <v>2.1739130434782705E-2</v>
      </c>
      <c r="L7" s="20">
        <f t="shared" si="8"/>
        <v>101.12057373375168</v>
      </c>
      <c r="M7" s="21">
        <f t="shared" si="4"/>
        <v>86.436781609195407</v>
      </c>
      <c r="N7" s="4">
        <v>2004</v>
      </c>
      <c r="O7" s="4">
        <v>0.85699999999999998</v>
      </c>
      <c r="P7" s="2">
        <f t="shared" si="9"/>
        <v>1.6607354685646447E-2</v>
      </c>
      <c r="Q7" s="4">
        <v>2004</v>
      </c>
      <c r="R7" s="6">
        <v>33149</v>
      </c>
      <c r="S7" s="11">
        <f t="shared" si="5"/>
        <v>97.225399618712416</v>
      </c>
    </row>
    <row r="8" spans="1:19">
      <c r="A8" s="4">
        <v>2005</v>
      </c>
      <c r="B8" s="4">
        <v>9.1999999999999993</v>
      </c>
      <c r="C8" s="10">
        <f t="shared" si="0"/>
        <v>10.846072852233673</v>
      </c>
      <c r="D8" s="6">
        <f t="shared" si="6"/>
        <v>87.365913491266994</v>
      </c>
      <c r="E8" s="10">
        <f t="shared" si="1"/>
        <v>80.107485207865011</v>
      </c>
      <c r="F8" s="4">
        <v>2005</v>
      </c>
      <c r="G8" s="6">
        <f t="shared" si="2"/>
        <v>85.864913215425844</v>
      </c>
      <c r="H8" s="15">
        <f t="shared" si="3"/>
        <v>92.105963168514393</v>
      </c>
      <c r="I8" s="18" t="s">
        <v>24</v>
      </c>
      <c r="J8" s="18">
        <v>2270</v>
      </c>
      <c r="K8" s="22">
        <f t="shared" si="7"/>
        <v>6.20567375886516E-3</v>
      </c>
      <c r="L8" s="20">
        <f t="shared" si="8"/>
        <v>101.74809502465263</v>
      </c>
      <c r="M8" s="21">
        <f t="shared" si="4"/>
        <v>86.973180076628367</v>
      </c>
      <c r="N8" s="4">
        <v>2005</v>
      </c>
      <c r="O8" s="4">
        <v>0.873</v>
      </c>
      <c r="P8" s="2">
        <f t="shared" si="9"/>
        <v>1.8669778296382722E-2</v>
      </c>
      <c r="Q8" s="4">
        <v>2005</v>
      </c>
      <c r="R8" s="6">
        <v>33443</v>
      </c>
      <c r="S8" s="11">
        <f t="shared" si="5"/>
        <v>98.087696143129492</v>
      </c>
    </row>
    <row r="9" spans="1:19">
      <c r="A9" s="4">
        <v>2006</v>
      </c>
      <c r="B9" s="4">
        <v>10.199999999999999</v>
      </c>
      <c r="C9" s="10">
        <f t="shared" si="0"/>
        <v>11.768856053811657</v>
      </c>
      <c r="D9" s="6">
        <f t="shared" si="6"/>
        <v>94.798999960315868</v>
      </c>
      <c r="E9" s="10">
        <f t="shared" si="1"/>
        <v>86.923025051417767</v>
      </c>
      <c r="F9" s="4">
        <v>2006</v>
      </c>
      <c r="G9" s="6">
        <f t="shared" si="2"/>
        <v>92.639758612117703</v>
      </c>
      <c r="H9" s="15">
        <f t="shared" si="3"/>
        <v>99.373234947087326</v>
      </c>
      <c r="I9" s="18" t="s">
        <v>20</v>
      </c>
      <c r="J9" s="18">
        <v>2283</v>
      </c>
      <c r="K9" s="22">
        <f t="shared" si="7"/>
        <v>5.726872246696102E-3</v>
      </c>
      <c r="L9" s="20">
        <f t="shared" si="8"/>
        <v>102.33079336620349</v>
      </c>
      <c r="M9" s="21">
        <f t="shared" si="4"/>
        <v>87.47126436781609</v>
      </c>
      <c r="N9" s="4">
        <v>2006</v>
      </c>
      <c r="O9" s="4">
        <v>0.89200000000000002</v>
      </c>
      <c r="P9" s="2">
        <f t="shared" si="9"/>
        <v>2.1764032073310347E-2</v>
      </c>
      <c r="Q9" s="4">
        <v>2006</v>
      </c>
      <c r="R9" s="6">
        <v>33978</v>
      </c>
      <c r="S9" s="11">
        <f t="shared" si="5"/>
        <v>99.656841179058517</v>
      </c>
    </row>
    <row r="10" spans="1:19">
      <c r="A10" s="4">
        <v>2007</v>
      </c>
      <c r="B10" s="4">
        <v>10.7</v>
      </c>
      <c r="C10" s="10">
        <f t="shared" si="0"/>
        <v>12.035430163934423</v>
      </c>
      <c r="D10" s="6">
        <f t="shared" si="6"/>
        <v>96.946273997775492</v>
      </c>
      <c r="E10" s="10">
        <f t="shared" si="1"/>
        <v>88.891901885862183</v>
      </c>
      <c r="F10" s="4">
        <v>2007</v>
      </c>
      <c r="G10" s="6">
        <f t="shared" si="2"/>
        <v>95.957026303920642</v>
      </c>
      <c r="H10" s="15">
        <f t="shared" si="3"/>
        <v>102.93161664689454</v>
      </c>
      <c r="I10" s="18" t="s">
        <v>23</v>
      </c>
      <c r="J10" s="18">
        <v>2254</v>
      </c>
      <c r="K10" s="22">
        <f t="shared" si="7"/>
        <v>-1.2702584318878718E-2</v>
      </c>
      <c r="L10" s="20">
        <f t="shared" si="8"/>
        <v>101.03092783505154</v>
      </c>
      <c r="M10" s="21">
        <f t="shared" si="4"/>
        <v>86.360153256704976</v>
      </c>
      <c r="N10" s="4">
        <v>2007</v>
      </c>
      <c r="O10" s="4">
        <v>0.91500000000000004</v>
      </c>
      <c r="P10" s="2">
        <f t="shared" si="9"/>
        <v>2.5784753363228718E-2</v>
      </c>
      <c r="Q10" s="4">
        <v>2007</v>
      </c>
      <c r="R10" s="6">
        <v>34495</v>
      </c>
      <c r="S10" s="11">
        <f t="shared" si="5"/>
        <v>101.17319255022731</v>
      </c>
    </row>
    <row r="11" spans="1:19">
      <c r="A11" s="4">
        <v>2008</v>
      </c>
      <c r="B11" s="4">
        <v>11.3</v>
      </c>
      <c r="C11" s="10">
        <f t="shared" si="0"/>
        <v>12.414536080273271</v>
      </c>
      <c r="D11" s="6">
        <f>100*C11/C$11</f>
        <v>100.00000000000001</v>
      </c>
      <c r="E11" s="10">
        <f t="shared" si="1"/>
        <v>91.691921948337992</v>
      </c>
      <c r="F11" s="4">
        <v>2008</v>
      </c>
      <c r="G11" s="6">
        <f t="shared" si="2"/>
        <v>100.00000000000001</v>
      </c>
      <c r="H11" s="15">
        <f t="shared" si="3"/>
        <v>107.26845194314754</v>
      </c>
      <c r="I11" s="18" t="s">
        <v>14</v>
      </c>
      <c r="J11" s="18">
        <v>2231</v>
      </c>
      <c r="K11" s="22">
        <f t="shared" si="7"/>
        <v>-1.0204081632653073E-2</v>
      </c>
      <c r="L11" s="20">
        <f t="shared" si="8"/>
        <v>100</v>
      </c>
      <c r="M11" s="21">
        <f t="shared" si="4"/>
        <v>85.47892720306514</v>
      </c>
      <c r="N11" s="4">
        <v>2008</v>
      </c>
      <c r="O11" s="5">
        <v>0.93679999999999997</v>
      </c>
      <c r="P11" s="2">
        <f t="shared" si="9"/>
        <v>2.382513661202168E-2</v>
      </c>
      <c r="Q11" s="4">
        <v>2008</v>
      </c>
      <c r="R11" s="6">
        <v>34095</v>
      </c>
      <c r="S11" s="11">
        <f t="shared" si="5"/>
        <v>100</v>
      </c>
    </row>
    <row r="12" spans="1:19">
      <c r="A12" s="4">
        <v>2009</v>
      </c>
      <c r="B12" s="4">
        <v>11.7</v>
      </c>
      <c r="C12" s="10">
        <f t="shared" si="0"/>
        <v>12.841651487682626</v>
      </c>
      <c r="D12" s="6">
        <f t="shared" si="6"/>
        <v>103.44044597919404</v>
      </c>
      <c r="E12" s="10">
        <f t="shared" si="1"/>
        <v>94.846532990255298</v>
      </c>
      <c r="F12" s="4">
        <v>2009</v>
      </c>
      <c r="G12" s="6">
        <f t="shared" si="2"/>
        <v>102.38493122430431</v>
      </c>
      <c r="H12" s="15">
        <f t="shared" si="3"/>
        <v>109.82673074736751</v>
      </c>
      <c r="I12" s="18" t="s">
        <v>15</v>
      </c>
      <c r="J12" s="18">
        <v>2254</v>
      </c>
      <c r="K12" s="22">
        <f t="shared" ref="K12:K14" si="10">J12/J11-1</f>
        <v>1.0309278350515427E-2</v>
      </c>
      <c r="L12" s="20">
        <f t="shared" si="8"/>
        <v>101.03092783505154</v>
      </c>
      <c r="M12" s="21">
        <f t="shared" si="4"/>
        <v>86.360153256704976</v>
      </c>
      <c r="N12" s="4">
        <v>2009</v>
      </c>
      <c r="O12" s="5">
        <v>0.93769999999999998</v>
      </c>
      <c r="P12" s="2">
        <f>O12/O11-1</f>
        <v>9.6071733561053918E-4</v>
      </c>
      <c r="Q12" s="4">
        <v>2009</v>
      </c>
      <c r="R12" s="6">
        <v>32466</v>
      </c>
      <c r="S12" s="11">
        <f t="shared" si="5"/>
        <v>95.222173339199301</v>
      </c>
    </row>
    <row r="13" spans="1:19">
      <c r="A13" s="4">
        <v>2010</v>
      </c>
      <c r="B13" s="4">
        <v>12.2</v>
      </c>
      <c r="C13" s="10">
        <f t="shared" si="0"/>
        <v>13.246350458909166</v>
      </c>
      <c r="D13" s="6">
        <f t="shared" si="6"/>
        <v>106.70032591840183</v>
      </c>
      <c r="E13" s="10">
        <f t="shared" si="1"/>
        <v>97.835579559723243</v>
      </c>
      <c r="F13" s="4">
        <v>2010</v>
      </c>
      <c r="G13" s="6">
        <f t="shared" si="2"/>
        <v>102.87313185996304</v>
      </c>
      <c r="H13" s="15">
        <f t="shared" si="3"/>
        <v>110.35041601161522</v>
      </c>
      <c r="I13" s="18" t="s">
        <v>13</v>
      </c>
      <c r="J13" s="18">
        <v>2314</v>
      </c>
      <c r="K13" s="22">
        <f t="shared" si="10"/>
        <v>2.6619343389529648E-2</v>
      </c>
      <c r="L13" s="20">
        <f t="shared" si="8"/>
        <v>103.72030479605559</v>
      </c>
      <c r="M13" s="21">
        <f t="shared" si="4"/>
        <v>88.659003831417635</v>
      </c>
      <c r="N13" s="4">
        <v>2010</v>
      </c>
      <c r="O13" s="5">
        <v>0.94789999999999996</v>
      </c>
      <c r="P13" s="2">
        <f t="shared" ref="P13:P24" si="11">O13/O12-1</f>
        <v>1.0877679428388687E-2</v>
      </c>
      <c r="Q13" s="4">
        <v>2010</v>
      </c>
      <c r="R13" s="6">
        <v>33077</v>
      </c>
      <c r="S13" s="11">
        <f t="shared" si="5"/>
        <v>97.014224959671509</v>
      </c>
    </row>
    <row r="14" spans="1:19">
      <c r="A14" s="4">
        <v>2011</v>
      </c>
      <c r="B14" s="4">
        <v>12.3</v>
      </c>
      <c r="C14" s="10">
        <f t="shared" si="0"/>
        <v>13.230701714046821</v>
      </c>
      <c r="D14" s="6">
        <f t="shared" si="6"/>
        <v>106.5742741291029</v>
      </c>
      <c r="E14" s="10">
        <f t="shared" si="1"/>
        <v>97.720000251464782</v>
      </c>
      <c r="F14" s="4">
        <v>2011</v>
      </c>
      <c r="G14" s="6">
        <f t="shared" si="2"/>
        <v>102.48586447501232</v>
      </c>
      <c r="H14" s="15">
        <f t="shared" si="3"/>
        <v>109.93500028289787</v>
      </c>
      <c r="I14" s="18" t="s">
        <v>9</v>
      </c>
      <c r="J14" s="18">
        <v>2320</v>
      </c>
      <c r="K14" s="22">
        <f t="shared" si="10"/>
        <v>2.5929127052721768E-3</v>
      </c>
      <c r="L14" s="20">
        <f t="shared" si="8"/>
        <v>103.98924249215598</v>
      </c>
      <c r="M14" s="21">
        <f t="shared" si="4"/>
        <v>88.888888888888886</v>
      </c>
      <c r="N14" s="4">
        <v>2011</v>
      </c>
      <c r="O14" s="5">
        <v>0.95679999999999998</v>
      </c>
      <c r="P14" s="2">
        <f t="shared" si="11"/>
        <v>9.389176073425487E-3</v>
      </c>
      <c r="Q14" s="4">
        <v>2011</v>
      </c>
      <c r="R14" s="6">
        <v>33621</v>
      </c>
      <c r="S14" s="11">
        <f t="shared" si="5"/>
        <v>98.609766827980636</v>
      </c>
    </row>
    <row r="15" spans="1:19">
      <c r="A15" s="4">
        <v>2012</v>
      </c>
      <c r="B15" s="4">
        <v>12.6</v>
      </c>
      <c r="C15" s="10">
        <f t="shared" si="0"/>
        <v>13.397969624961254</v>
      </c>
      <c r="D15" s="6">
        <f t="shared" si="6"/>
        <v>107.9216294376933</v>
      </c>
      <c r="E15" s="10">
        <f t="shared" si="1"/>
        <v>98.955416229384269</v>
      </c>
      <c r="F15" s="4">
        <v>2012</v>
      </c>
      <c r="G15" s="6">
        <f t="shared" si="2"/>
        <v>102.41308178455709</v>
      </c>
      <c r="H15" s="15">
        <f t="shared" si="3"/>
        <v>109.85692741756398</v>
      </c>
      <c r="I15" s="18" t="s">
        <v>8</v>
      </c>
      <c r="J15" s="18">
        <v>2351</v>
      </c>
      <c r="K15" s="22">
        <f t="shared" ref="K15:K24" si="12">J15/J14-1</f>
        <v>1.3362068965517171E-2</v>
      </c>
      <c r="L15" s="20">
        <f t="shared" si="8"/>
        <v>105.37875392200807</v>
      </c>
      <c r="M15" s="21">
        <f t="shared" si="4"/>
        <v>90.076628352490431</v>
      </c>
      <c r="N15" s="4">
        <v>2012</v>
      </c>
      <c r="O15" s="5">
        <v>0.96789999999999998</v>
      </c>
      <c r="P15" s="2">
        <f t="shared" si="11"/>
        <v>1.1601170568561914E-2</v>
      </c>
      <c r="Q15" s="4">
        <v>2012</v>
      </c>
      <c r="R15" s="6">
        <v>33068</v>
      </c>
      <c r="S15" s="11">
        <f t="shared" si="5"/>
        <v>96.987828127291394</v>
      </c>
    </row>
    <row r="16" spans="1:19">
      <c r="A16" s="4">
        <v>2013</v>
      </c>
      <c r="B16" s="4">
        <v>12.8</v>
      </c>
      <c r="C16" s="10">
        <f t="shared" si="0"/>
        <v>13.505981546032395</v>
      </c>
      <c r="D16" s="6">
        <f>100*C16/C$11</f>
        <v>108.79167339562075</v>
      </c>
      <c r="E16" s="10">
        <f t="shared" si="1"/>
        <v>99.753176256203346</v>
      </c>
      <c r="F16" s="4">
        <v>2013</v>
      </c>
      <c r="G16" s="6">
        <f t="shared" si="2"/>
        <v>102.02363318437574</v>
      </c>
      <c r="H16" s="15">
        <f t="shared" si="3"/>
        <v>109.4391719330352</v>
      </c>
      <c r="I16" s="18" t="s">
        <v>7</v>
      </c>
      <c r="J16" s="18">
        <v>2379</v>
      </c>
      <c r="K16" s="22">
        <f t="shared" si="12"/>
        <v>1.1909825606124969E-2</v>
      </c>
      <c r="L16" s="20">
        <f t="shared" si="8"/>
        <v>106.63379650380995</v>
      </c>
      <c r="M16" s="21">
        <f t="shared" si="4"/>
        <v>91.149425287356323</v>
      </c>
      <c r="N16" s="4">
        <v>2013</v>
      </c>
      <c r="O16" s="5">
        <v>0.97540000000000004</v>
      </c>
      <c r="P16" s="2">
        <f t="shared" si="11"/>
        <v>7.7487343733857461E-3</v>
      </c>
      <c r="Q16" s="4">
        <v>2013</v>
      </c>
      <c r="R16" s="6">
        <v>33162</v>
      </c>
      <c r="S16" s="11">
        <f t="shared" si="5"/>
        <v>97.263528376594806</v>
      </c>
    </row>
    <row r="17" spans="1:19">
      <c r="A17" s="4">
        <v>2014</v>
      </c>
      <c r="B17" s="4">
        <v>12.9</v>
      </c>
      <c r="C17" s="10">
        <f t="shared" si="0"/>
        <v>13.533796330275226</v>
      </c>
      <c r="D17" s="6">
        <f>100*C17/C$11</f>
        <v>109.0157235257503</v>
      </c>
      <c r="E17" s="10">
        <f t="shared" si="1"/>
        <v>99.958612126646884</v>
      </c>
      <c r="F17" s="4">
        <v>2014</v>
      </c>
      <c r="G17" s="6">
        <f t="shared" si="2"/>
        <v>100.00578913895926</v>
      </c>
      <c r="H17" s="15">
        <f t="shared" si="3"/>
        <v>107.27466186288996</v>
      </c>
      <c r="I17" s="18" t="s">
        <v>6</v>
      </c>
      <c r="J17" s="18">
        <v>2432</v>
      </c>
      <c r="K17" s="22">
        <f t="shared" si="12"/>
        <v>2.2278268179907634E-2</v>
      </c>
      <c r="L17" s="20">
        <f t="shared" si="8"/>
        <v>109.00941281936352</v>
      </c>
      <c r="M17" s="21">
        <f t="shared" si="4"/>
        <v>93.180076628352495</v>
      </c>
      <c r="N17" s="4">
        <v>2014</v>
      </c>
      <c r="O17" s="5">
        <v>0.98099999999999998</v>
      </c>
      <c r="P17" s="2">
        <f t="shared" si="11"/>
        <v>5.7412343653884257E-3</v>
      </c>
      <c r="Q17" s="4">
        <v>2014</v>
      </c>
      <c r="R17" s="6">
        <v>33359</v>
      </c>
      <c r="S17" s="11">
        <f t="shared" si="5"/>
        <v>97.84132570758176</v>
      </c>
    </row>
    <row r="18" spans="1:19">
      <c r="A18" s="4">
        <v>2015</v>
      </c>
      <c r="B18" s="4">
        <v>12.7</v>
      </c>
      <c r="C18" s="10">
        <f t="shared" si="0"/>
        <v>13.180210345870723</v>
      </c>
      <c r="D18" s="6">
        <f t="shared" si="6"/>
        <v>106.16756244974881</v>
      </c>
      <c r="E18" s="10">
        <f t="shared" si="1"/>
        <v>97.347078495876659</v>
      </c>
      <c r="F18" s="4">
        <v>2015</v>
      </c>
      <c r="G18" s="6">
        <f t="shared" si="2"/>
        <v>95.855860714443395</v>
      </c>
      <c r="H18" s="15">
        <f t="shared" si="3"/>
        <v>102.82309788516312</v>
      </c>
      <c r="I18" s="18" t="s">
        <v>5</v>
      </c>
      <c r="J18" s="18">
        <v>2471</v>
      </c>
      <c r="K18" s="22">
        <f t="shared" si="12"/>
        <v>1.6036184210526327E-2</v>
      </c>
      <c r="L18" s="20">
        <f t="shared" si="8"/>
        <v>110.75750784401613</v>
      </c>
      <c r="M18" s="21">
        <f t="shared" si="4"/>
        <v>94.674329501915707</v>
      </c>
      <c r="N18" s="4">
        <v>2015</v>
      </c>
      <c r="O18" s="5">
        <v>0.99170000000000003</v>
      </c>
      <c r="P18" s="2">
        <f t="shared" si="11"/>
        <v>1.0907237512742141E-2</v>
      </c>
      <c r="Q18" s="4">
        <v>2015</v>
      </c>
      <c r="R18" s="6">
        <v>33631</v>
      </c>
      <c r="S18" s="11">
        <f t="shared" si="5"/>
        <v>98.63909664173633</v>
      </c>
    </row>
    <row r="19" spans="1:19">
      <c r="A19" s="4">
        <v>2016</v>
      </c>
      <c r="B19" s="4">
        <v>12.9</v>
      </c>
      <c r="C19" s="10">
        <f t="shared" si="0"/>
        <v>13.276654199999998</v>
      </c>
      <c r="D19" s="6">
        <f t="shared" si="6"/>
        <v>106.94442477876105</v>
      </c>
      <c r="E19" s="10">
        <f>D19*($E$20/$D$20)</f>
        <v>98.05939849624059</v>
      </c>
      <c r="F19" s="4">
        <v>2016</v>
      </c>
      <c r="G19" s="6">
        <f t="shared" si="2"/>
        <v>93.529208812785527</v>
      </c>
      <c r="H19" s="15">
        <f>G19*$H$20/$G$20</f>
        <v>100.32733440814893</v>
      </c>
      <c r="I19" s="18" t="s">
        <v>4</v>
      </c>
      <c r="J19" s="18">
        <v>2551</v>
      </c>
      <c r="K19" s="22">
        <f t="shared" si="12"/>
        <v>3.2375556454876664E-2</v>
      </c>
      <c r="L19" s="20">
        <f t="shared" si="8"/>
        <v>114.34334379202151</v>
      </c>
      <c r="M19" s="21">
        <f>L19*$M$20/$L$20</f>
        <v>97.739463601532563</v>
      </c>
      <c r="N19" s="4">
        <v>2016</v>
      </c>
      <c r="O19" s="5">
        <v>1</v>
      </c>
      <c r="P19" s="2">
        <f t="shared" si="11"/>
        <v>8.3694665725522199E-3</v>
      </c>
      <c r="Q19" s="4">
        <v>2016</v>
      </c>
      <c r="R19" s="6">
        <v>33962</v>
      </c>
      <c r="S19" s="11">
        <f t="shared" si="5"/>
        <v>99.609913477049417</v>
      </c>
    </row>
    <row r="20" spans="1:19">
      <c r="A20" s="4">
        <v>2017</v>
      </c>
      <c r="B20" s="4">
        <v>13.3</v>
      </c>
      <c r="C20" s="10">
        <f t="shared" si="0"/>
        <v>13.539399999999999</v>
      </c>
      <c r="D20" s="6">
        <f t="shared" si="6"/>
        <v>109.06086149698449</v>
      </c>
      <c r="E20" s="6">
        <v>100</v>
      </c>
      <c r="F20" s="4">
        <v>2017</v>
      </c>
      <c r="G20" s="6">
        <f t="shared" si="2"/>
        <v>93.224054406043066</v>
      </c>
      <c r="H20">
        <f>100</f>
        <v>100</v>
      </c>
      <c r="I20" s="18" t="s">
        <v>2</v>
      </c>
      <c r="J20" s="18">
        <v>2610</v>
      </c>
      <c r="K20" s="22">
        <f t="shared" si="12"/>
        <v>2.3128185025480308E-2</v>
      </c>
      <c r="L20" s="20">
        <f t="shared" si="8"/>
        <v>116.98789780367548</v>
      </c>
      <c r="M20" s="21">
        <v>100</v>
      </c>
      <c r="N20" s="4">
        <v>2017</v>
      </c>
      <c r="O20" s="5">
        <f>O19*1.011</f>
        <v>1.0109999999999999</v>
      </c>
      <c r="P20" s="2">
        <f t="shared" si="11"/>
        <v>1.0999999999999899E-2</v>
      </c>
      <c r="Q20" s="4">
        <v>2017</v>
      </c>
      <c r="R20" s="6">
        <f>R19*1.01</f>
        <v>34301.620000000003</v>
      </c>
      <c r="S20" s="11">
        <f t="shared" si="5"/>
        <v>100.60601261181993</v>
      </c>
    </row>
    <row r="21" spans="1:19">
      <c r="A21" s="4">
        <v>2018</v>
      </c>
      <c r="B21" s="4">
        <v>13.4</v>
      </c>
      <c r="C21" s="10">
        <f t="shared" si="0"/>
        <v>13.4</v>
      </c>
      <c r="D21" s="6">
        <f>100*C21/C$11</f>
        <v>107.93798425776565</v>
      </c>
      <c r="E21" s="10">
        <f>D21*($E$20/$D$20)</f>
        <v>98.970412278239806</v>
      </c>
      <c r="F21" s="4">
        <v>2018</v>
      </c>
      <c r="G21" s="6">
        <f t="shared" si="2"/>
        <v>90.189864113539983</v>
      </c>
      <c r="H21" s="15">
        <f>G21*$H$20/$G$20</f>
        <v>96.74527104422269</v>
      </c>
      <c r="I21" s="18" t="s">
        <v>3</v>
      </c>
      <c r="J21" s="20">
        <f>J20*1.023</f>
        <v>2670.0299999999997</v>
      </c>
      <c r="K21" s="22">
        <f t="shared" si="12"/>
        <v>2.2999999999999909E-2</v>
      </c>
      <c r="L21" s="20">
        <f t="shared" si="8"/>
        <v>119.67861945316002</v>
      </c>
      <c r="M21" s="21">
        <f>L21*$M$20/$L$20</f>
        <v>102.30000000000001</v>
      </c>
      <c r="N21" s="4">
        <v>2018</v>
      </c>
      <c r="O21" s="5">
        <f>O20*1.018</f>
        <v>1.0291979999999998</v>
      </c>
      <c r="P21" s="2">
        <f t="shared" si="11"/>
        <v>1.8000000000000016E-2</v>
      </c>
      <c r="Q21" s="4">
        <v>2018</v>
      </c>
      <c r="R21" s="6">
        <f>R20*1.01</f>
        <v>34644.636200000001</v>
      </c>
      <c r="S21" s="11">
        <f t="shared" si="5"/>
        <v>101.61207273793812</v>
      </c>
    </row>
    <row r="22" spans="1:19">
      <c r="A22" s="4">
        <v>2019</v>
      </c>
      <c r="B22" s="4">
        <v>13.5</v>
      </c>
      <c r="C22" s="10">
        <f t="shared" si="0"/>
        <v>13.353115727002969</v>
      </c>
      <c r="D22" s="6">
        <f t="shared" ref="D22:D24" si="13">100*C22/C$11</f>
        <v>107.56032799502756</v>
      </c>
      <c r="E22" s="10">
        <f t="shared" ref="E22:E23" si="14">D22*($E$20/$D$20)</f>
        <v>98.624131992576991</v>
      </c>
      <c r="F22" s="4">
        <f>F21+1</f>
        <v>2019</v>
      </c>
      <c r="G22" s="6">
        <f t="shared" si="2"/>
        <v>89.140821603605687</v>
      </c>
      <c r="H22" s="15">
        <f t="shared" ref="H22:H23" si="15">G22*$H$20/$G$20</f>
        <v>95.619979383590632</v>
      </c>
      <c r="I22" s="18" t="s">
        <v>66</v>
      </c>
      <c r="J22" s="20">
        <v>2692</v>
      </c>
      <c r="K22" s="22">
        <f t="shared" si="12"/>
        <v>8.2283719658582388E-3</v>
      </c>
      <c r="L22" s="20">
        <f t="shared" si="8"/>
        <v>120.66337965038099</v>
      </c>
      <c r="M22" s="21">
        <f t="shared" ref="M22:M24" si="16">L22*$M$20/$L$20</f>
        <v>103.14176245210729</v>
      </c>
      <c r="N22" s="4">
        <v>2019</v>
      </c>
      <c r="O22" s="5">
        <f>O21*1.011</f>
        <v>1.0405191779999998</v>
      </c>
      <c r="P22" s="2">
        <f t="shared" si="11"/>
        <v>1.0999999999999899E-2</v>
      </c>
      <c r="Q22" s="4">
        <v>2019</v>
      </c>
      <c r="R22" s="6"/>
      <c r="S22" s="11"/>
    </row>
    <row r="23" spans="1:19">
      <c r="A23" s="4">
        <v>2020</v>
      </c>
      <c r="B23" s="4">
        <v>13.7</v>
      </c>
      <c r="C23" s="10">
        <f t="shared" si="0"/>
        <v>13.483522053432148</v>
      </c>
      <c r="D23" s="6">
        <f t="shared" si="13"/>
        <v>108.61076053302949</v>
      </c>
      <c r="E23" s="10">
        <f t="shared" si="14"/>
        <v>99.587293775441665</v>
      </c>
      <c r="F23" s="4">
        <f t="shared" ref="F23:F24" si="17">F22+1</f>
        <v>2020</v>
      </c>
      <c r="G23" s="6">
        <f t="shared" si="2"/>
        <v>88.921323577683964</v>
      </c>
      <c r="H23" s="15">
        <f t="shared" si="15"/>
        <v>95.384527249138614</v>
      </c>
      <c r="I23" s="18" t="s">
        <v>67</v>
      </c>
      <c r="J23" s="20">
        <v>2725</v>
      </c>
      <c r="K23" s="22">
        <f t="shared" si="12"/>
        <v>1.2258543833580937E-2</v>
      </c>
      <c r="L23" s="20">
        <f t="shared" si="8"/>
        <v>122.14253697893321</v>
      </c>
      <c r="M23" s="21">
        <f t="shared" si="16"/>
        <v>104.40613026819922</v>
      </c>
      <c r="N23" s="4">
        <v>2020</v>
      </c>
      <c r="O23" s="5">
        <f>O22*1.005</f>
        <v>1.0457217738899998</v>
      </c>
      <c r="P23" s="2">
        <f t="shared" si="11"/>
        <v>4.9999999999998934E-3</v>
      </c>
      <c r="Q23" s="4">
        <v>2020</v>
      </c>
      <c r="R23" s="6"/>
      <c r="S23" s="11"/>
    </row>
    <row r="24" spans="1:19">
      <c r="A24" s="4">
        <v>2021</v>
      </c>
      <c r="B24" s="4">
        <v>14</v>
      </c>
      <c r="C24" s="10">
        <f t="shared" si="0"/>
        <v>13.575154345262671</v>
      </c>
      <c r="D24" s="6">
        <f t="shared" si="13"/>
        <v>109.34886537430607</v>
      </c>
      <c r="E24" s="10">
        <f>D24*($E$20/$D$20)</f>
        <v>100.26407629040189</v>
      </c>
      <c r="F24" s="4">
        <f t="shared" si="17"/>
        <v>2021</v>
      </c>
      <c r="G24" s="6">
        <f t="shared" si="2"/>
        <v>87.754431169092399</v>
      </c>
      <c r="H24" s="14">
        <f>G24*$H$20/$G$20</f>
        <v>94.132819826600354</v>
      </c>
      <c r="I24" s="18" t="s">
        <v>68</v>
      </c>
      <c r="J24" s="20">
        <v>2780</v>
      </c>
      <c r="K24" s="22">
        <f t="shared" si="12"/>
        <v>2.0183486238532167E-2</v>
      </c>
      <c r="L24" s="20">
        <f t="shared" si="8"/>
        <v>124.60779919318691</v>
      </c>
      <c r="M24" s="21">
        <f t="shared" si="16"/>
        <v>106.51340996168582</v>
      </c>
      <c r="N24" s="4">
        <v>2021</v>
      </c>
      <c r="O24" s="5">
        <f>O23*1.015</f>
        <v>1.0614076004983497</v>
      </c>
      <c r="P24" s="2">
        <f t="shared" si="11"/>
        <v>1.4999999999999902E-2</v>
      </c>
      <c r="Q24" s="4">
        <v>2021</v>
      </c>
      <c r="R24" s="6"/>
      <c r="S24" s="11"/>
    </row>
    <row r="25" spans="1:19">
      <c r="A25" t="s">
        <v>19</v>
      </c>
      <c r="B25" s="5">
        <f>B21/B11</f>
        <v>1.1858407079646018</v>
      </c>
      <c r="C25" s="10"/>
      <c r="D25" s="6"/>
      <c r="E25" s="6"/>
      <c r="G25" s="8"/>
      <c r="H25" s="8"/>
      <c r="I25" s="8"/>
      <c r="J25" s="5">
        <f>J21/J11</f>
        <v>1.1967861945316001</v>
      </c>
      <c r="K25" s="9"/>
      <c r="L25" s="9"/>
      <c r="M25" s="8"/>
      <c r="N25" s="8"/>
      <c r="O25" s="5">
        <f>O21/O11</f>
        <v>1.0986315115286078</v>
      </c>
    </row>
    <row r="26" spans="1:19">
      <c r="A26" t="s">
        <v>69</v>
      </c>
      <c r="B26" s="5">
        <f>B24/B11</f>
        <v>1.2389380530973451</v>
      </c>
      <c r="C26" s="10"/>
      <c r="D26" s="8"/>
      <c r="E26" s="8"/>
      <c r="F26" s="8"/>
      <c r="G26" s="5"/>
      <c r="H26" s="8"/>
      <c r="I26" s="8"/>
      <c r="J26" s="7"/>
      <c r="K26" s="9"/>
      <c r="L26" s="9"/>
      <c r="M26" s="8"/>
      <c r="N26" s="8"/>
      <c r="O26" s="7"/>
    </row>
    <row r="27" spans="1:19">
      <c r="A27" t="s">
        <v>70</v>
      </c>
      <c r="B27" s="5">
        <f>B24/B20</f>
        <v>1.0526315789473684</v>
      </c>
      <c r="C27" s="10"/>
      <c r="D27" s="8"/>
      <c r="E27" s="8"/>
      <c r="F27" s="8"/>
      <c r="G27" s="8"/>
      <c r="H27" s="8"/>
      <c r="I27" s="8"/>
      <c r="J27" s="7"/>
      <c r="K27" s="9"/>
      <c r="L27" s="9"/>
      <c r="M27" s="8"/>
      <c r="N27" s="8"/>
      <c r="O27" s="7"/>
    </row>
    <row r="28" spans="1:19">
      <c r="A28" t="s">
        <v>62</v>
      </c>
    </row>
    <row r="30" spans="1:19">
      <c r="A30" s="1" t="s">
        <v>78</v>
      </c>
      <c r="F30" t="s">
        <v>79</v>
      </c>
    </row>
    <row r="31" spans="1:19">
      <c r="A31" s="1" t="s">
        <v>76</v>
      </c>
      <c r="M31" t="s">
        <v>77</v>
      </c>
    </row>
    <row r="32" spans="1:19">
      <c r="A32" s="1" t="s">
        <v>73</v>
      </c>
      <c r="M32" t="s">
        <v>48</v>
      </c>
    </row>
    <row r="33" spans="1:15">
      <c r="A33" s="3" t="s">
        <v>38</v>
      </c>
      <c r="M33" t="s">
        <v>48</v>
      </c>
    </row>
    <row r="34" spans="1:15">
      <c r="A34" s="3" t="s">
        <v>46</v>
      </c>
      <c r="M34" t="s">
        <v>47</v>
      </c>
    </row>
    <row r="35" spans="1:15">
      <c r="A35" s="12" t="s">
        <v>49</v>
      </c>
      <c r="M35" t="s">
        <v>50</v>
      </c>
    </row>
    <row r="36" spans="1:15">
      <c r="A36" s="12" t="s">
        <v>51</v>
      </c>
      <c r="O36" t="s">
        <v>52</v>
      </c>
    </row>
    <row r="37" spans="1:15">
      <c r="A37" s="12" t="s">
        <v>53</v>
      </c>
      <c r="O37" t="s">
        <v>54</v>
      </c>
    </row>
    <row r="38" spans="1:15">
      <c r="A38" s="12" t="s">
        <v>55</v>
      </c>
      <c r="O38" t="s">
        <v>56</v>
      </c>
    </row>
    <row r="39" spans="1:15">
      <c r="A39" s="12" t="s">
        <v>57</v>
      </c>
      <c r="M39" t="s">
        <v>56</v>
      </c>
    </row>
    <row r="40" spans="1:15">
      <c r="A40" s="12" t="s">
        <v>58</v>
      </c>
      <c r="M40" t="s">
        <v>59</v>
      </c>
    </row>
    <row r="41" spans="1:15">
      <c r="A41" s="13" t="s">
        <v>61</v>
      </c>
    </row>
    <row r="42" spans="1:15">
      <c r="A42" s="12" t="s">
        <v>60</v>
      </c>
      <c r="G42" t="s">
        <v>59</v>
      </c>
    </row>
    <row r="43" spans="1:15">
      <c r="A43" s="12" t="s">
        <v>63</v>
      </c>
      <c r="G43" t="s">
        <v>59</v>
      </c>
    </row>
    <row r="44" spans="1:15">
      <c r="A44" s="1" t="s">
        <v>64</v>
      </c>
    </row>
    <row r="45" spans="1:15">
      <c r="A45" s="1"/>
    </row>
    <row r="46" spans="1:15">
      <c r="A46" t="s">
        <v>39</v>
      </c>
    </row>
    <row r="47" spans="1:15">
      <c r="A47" t="s">
        <v>75</v>
      </c>
    </row>
    <row r="48" spans="1:15">
      <c r="A48" t="s">
        <v>72</v>
      </c>
    </row>
    <row r="49" spans="1:15">
      <c r="A49" t="s">
        <v>74</v>
      </c>
    </row>
    <row r="50" spans="1:15">
      <c r="A50" s="1" t="s">
        <v>1</v>
      </c>
    </row>
    <row r="51" spans="1:15">
      <c r="A51" s="1" t="s">
        <v>10</v>
      </c>
    </row>
    <row r="52" spans="1:15">
      <c r="A52" s="1" t="s">
        <v>21</v>
      </c>
      <c r="O52" t="s">
        <v>22</v>
      </c>
    </row>
    <row r="53" spans="1:15">
      <c r="A53" s="1" t="s">
        <v>25</v>
      </c>
      <c r="O53" t="s">
        <v>26</v>
      </c>
    </row>
    <row r="54" spans="1:15">
      <c r="A54" s="1" t="s">
        <v>29</v>
      </c>
      <c r="O54" t="s">
        <v>30</v>
      </c>
    </row>
    <row r="55" spans="1:15">
      <c r="A55" s="1" t="s">
        <v>31</v>
      </c>
      <c r="O55" t="s">
        <v>32</v>
      </c>
    </row>
    <row r="56" spans="1:15">
      <c r="A56" s="1" t="s">
        <v>36</v>
      </c>
      <c r="O56" t="s">
        <v>37</v>
      </c>
    </row>
  </sheetData>
  <phoneticPr fontId="38" type="noConversion"/>
  <hyperlinks>
    <hyperlink ref="A51" r:id="rId1"/>
    <hyperlink ref="A50" r:id="rId2"/>
    <hyperlink ref="A52" r:id="rId3"/>
    <hyperlink ref="A53" r:id="rId4"/>
    <hyperlink ref="A54" r:id="rId5"/>
    <hyperlink ref="A55" r:id="rId6"/>
    <hyperlink ref="A56" r:id="rId7"/>
    <hyperlink ref="A35" r:id="rId8"/>
    <hyperlink ref="A36" r:id="rId9"/>
    <hyperlink ref="A37" r:id="rId10"/>
    <hyperlink ref="A38" r:id="rId11"/>
    <hyperlink ref="A39" r:id="rId12"/>
    <hyperlink ref="A43" r:id="rId13"/>
    <hyperlink ref="A44" r:id="rId14"/>
    <hyperlink ref="A32" r:id="rId15"/>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Graphiques</vt:lpstr>
      </vt:variant>
      <vt:variant>
        <vt:i4>8</vt:i4>
      </vt:variant>
    </vt:vector>
  </HeadingPairs>
  <TitlesOfParts>
    <vt:vector size="10" baseType="lpstr">
      <vt:lpstr>Info</vt:lpstr>
      <vt:lpstr>Series</vt:lpstr>
      <vt:lpstr>F1FR</vt:lpstr>
      <vt:lpstr>F2FR</vt:lpstr>
      <vt:lpstr>F3AFR</vt:lpstr>
      <vt:lpstr>F3BFR</vt:lpstr>
      <vt:lpstr>F4FR</vt:lpstr>
      <vt:lpstr>F1EN</vt:lpstr>
      <vt:lpstr>F2EN</vt:lpstr>
      <vt:lpstr>F3EN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 cnrs</dc:creator>
  <cp:lastModifiedBy>Thomas Piketty</cp:lastModifiedBy>
  <cp:lastPrinted>2017-10-21T12:52:41Z</cp:lastPrinted>
  <dcterms:created xsi:type="dcterms:W3CDTF">2017-10-06T22:04:30Z</dcterms:created>
  <dcterms:modified xsi:type="dcterms:W3CDTF">2021-03-19T09:12:23Z</dcterms:modified>
</cp:coreProperties>
</file>